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30" windowWidth="16215" windowHeight="6510" tabRatio="750" activeTab="1"/>
  </bookViews>
  <sheets>
    <sheet name="手順" sheetId="1" r:id="rId1"/>
    <sheet name="入力" sheetId="2" r:id="rId2"/>
    <sheet name="様式１・2出力" sheetId="3" r:id="rId3"/>
    <sheet name="外部指導者" sheetId="4" r:id="rId4"/>
    <sheet name="トレーナー" sheetId="5" r:id="rId5"/>
    <sheet name="宿泊" sheetId="6" r:id="rId6"/>
    <sheet name="メンバー変更" sheetId="7" r:id="rId7"/>
    <sheet name="希望練習" sheetId="8" r:id="rId8"/>
    <sheet name="外字使用申請" sheetId="9" r:id="rId9"/>
    <sheet name="プロ・報告申込" sheetId="10" r:id="rId10"/>
    <sheet name="申込様式１" sheetId="11" r:id="rId11"/>
    <sheet name="申込様式２" sheetId="12" r:id="rId12"/>
  </sheets>
  <definedNames>
    <definedName name="_xlnm.Print_Area" localSheetId="4">'トレーナー'!$B$2:$T$28</definedName>
    <definedName name="_xlnm.Print_Area" localSheetId="9">'プロ・報告申込'!$B$2:$I$23</definedName>
    <definedName name="_xlnm.Print_Area" localSheetId="6">'メンバー変更'!$B$2:$T$38</definedName>
    <definedName name="_xlnm.Print_Area" localSheetId="8">'外字使用申請'!$B$2:$I$24</definedName>
    <definedName name="_xlnm.Print_Area" localSheetId="3">'外部指導者'!$B$2:$T$27</definedName>
    <definedName name="_xlnm.Print_Area" localSheetId="7">'希望練習'!$A$2:$I$21</definedName>
    <definedName name="_xlnm.Print_Area" localSheetId="0">'手順'!$A$1:$E$24</definedName>
    <definedName name="_xlnm.Print_Area" localSheetId="5">'宿泊'!$B$2:$BB$90</definedName>
    <definedName name="_xlnm.Print_Area" localSheetId="10">'申込様式１'!$B$2:$AN$51</definedName>
    <definedName name="_xlnm.Print_Area" localSheetId="11">'申込様式２'!$B$2:$AN$51</definedName>
    <definedName name="_xlnm.Print_Area" localSheetId="2">'様式１・2出力'!$A$2:$AN$52</definedName>
  </definedNames>
  <calcPr fullCalcOnLoad="1"/>
</workbook>
</file>

<file path=xl/comments2.xml><?xml version="1.0" encoding="utf-8"?>
<comments xmlns="http://schemas.openxmlformats.org/spreadsheetml/2006/main">
  <authors>
    <author>S.Fujiwara</author>
  </authors>
  <commentList>
    <comment ref="C11" authorId="0">
      <text>
        <r>
          <rPr>
            <b/>
            <sz val="9"/>
            <rFont val="ＭＳ Ｐゴシック"/>
            <family val="3"/>
          </rPr>
          <t xml:space="preserve">全角数字で記入
○○○－○○○○
</t>
        </r>
      </text>
    </comment>
    <comment ref="C18" authorId="0">
      <text>
        <r>
          <rPr>
            <b/>
            <sz val="9"/>
            <rFont val="ＭＳ Ｐゴシック"/>
            <family val="3"/>
          </rPr>
          <t xml:space="preserve">全角数字で記入
○○○－○○○○
</t>
        </r>
      </text>
    </comment>
    <comment ref="C61" authorId="0">
      <text>
        <r>
          <rPr>
            <b/>
            <sz val="9"/>
            <rFont val="ＭＳ Ｐゴシック"/>
            <family val="3"/>
          </rPr>
          <t xml:space="preserve">全角数字で記入
○○○－○○○○
</t>
        </r>
      </text>
    </comment>
  </commentList>
</comments>
</file>

<file path=xl/comments6.xml><?xml version="1.0" encoding="utf-8"?>
<comments xmlns="http://schemas.openxmlformats.org/spreadsheetml/2006/main">
  <authors>
    <author>kgwbbjhs</author>
  </authors>
  <commentList>
    <comment ref="G4" authorId="0">
      <text>
        <r>
          <rPr>
            <b/>
            <sz val="9"/>
            <rFont val="ＭＳ Ｐゴシック"/>
            <family val="3"/>
          </rPr>
          <t>選択してください</t>
        </r>
      </text>
    </comment>
    <comment ref="AT10" authorId="0">
      <text>
        <r>
          <rPr>
            <b/>
            <sz val="9"/>
            <rFont val="ＭＳ Ｐゴシック"/>
            <family val="3"/>
          </rPr>
          <t>選択してください</t>
        </r>
      </text>
    </comment>
    <comment ref="AF13" authorId="0">
      <text>
        <r>
          <rPr>
            <b/>
            <sz val="9"/>
            <rFont val="ＭＳ Ｐゴシック"/>
            <family val="3"/>
          </rPr>
          <t>選択してください</t>
        </r>
      </text>
    </comment>
    <comment ref="D40" authorId="0">
      <text>
        <r>
          <rPr>
            <b/>
            <sz val="9"/>
            <rFont val="ＭＳ Ｐゴシック"/>
            <family val="3"/>
          </rPr>
          <t>選択してください</t>
        </r>
      </text>
    </comment>
    <comment ref="Z39" authorId="0">
      <text>
        <r>
          <rPr>
            <b/>
            <sz val="9"/>
            <rFont val="ＭＳ Ｐゴシック"/>
            <family val="3"/>
          </rPr>
          <t>選択してください</t>
        </r>
      </text>
    </comment>
    <comment ref="Z40" authorId="0">
      <text>
        <r>
          <rPr>
            <b/>
            <sz val="9"/>
            <rFont val="ＭＳ Ｐゴシック"/>
            <family val="3"/>
          </rPr>
          <t>選択してください</t>
        </r>
      </text>
    </comment>
    <comment ref="Z41" authorId="0">
      <text>
        <r>
          <rPr>
            <b/>
            <sz val="9"/>
            <rFont val="ＭＳ Ｐゴシック"/>
            <family val="3"/>
          </rPr>
          <t>選択してください</t>
        </r>
      </text>
    </comment>
    <comment ref="N34" authorId="0">
      <text>
        <r>
          <rPr>
            <b/>
            <sz val="9"/>
            <rFont val="ＭＳ Ｐゴシック"/>
            <family val="3"/>
          </rPr>
          <t>選択してください</t>
        </r>
      </text>
    </comment>
    <comment ref="C34" authorId="0">
      <text>
        <r>
          <rPr>
            <b/>
            <sz val="9"/>
            <rFont val="ＭＳ Ｐゴシック"/>
            <family val="3"/>
          </rPr>
          <t>選択してください</t>
        </r>
      </text>
    </comment>
    <comment ref="C35" authorId="0">
      <text>
        <r>
          <rPr>
            <b/>
            <sz val="9"/>
            <rFont val="ＭＳ Ｐゴシック"/>
            <family val="3"/>
          </rPr>
          <t>選択してください</t>
        </r>
      </text>
    </comment>
    <comment ref="C36" authorId="0">
      <text>
        <r>
          <rPr>
            <b/>
            <sz val="9"/>
            <rFont val="ＭＳ Ｐゴシック"/>
            <family val="3"/>
          </rPr>
          <t>選択してください</t>
        </r>
      </text>
    </comment>
    <comment ref="AC34" authorId="0">
      <text>
        <r>
          <rPr>
            <b/>
            <sz val="9"/>
            <rFont val="ＭＳ Ｐゴシック"/>
            <family val="3"/>
          </rPr>
          <t>選択してください</t>
        </r>
      </text>
    </comment>
    <comment ref="AC35" authorId="0">
      <text>
        <r>
          <rPr>
            <b/>
            <sz val="9"/>
            <rFont val="ＭＳ Ｐゴシック"/>
            <family val="3"/>
          </rPr>
          <t>選択してください</t>
        </r>
      </text>
    </comment>
  </commentList>
</comments>
</file>

<file path=xl/sharedStrings.xml><?xml version="1.0" encoding="utf-8"?>
<sst xmlns="http://schemas.openxmlformats.org/spreadsheetml/2006/main" count="1277" uniqueCount="552">
  <si>
    <t>ブロック名</t>
  </si>
  <si>
    <t>順位</t>
  </si>
  <si>
    <t>性別</t>
  </si>
  <si>
    <t>引率責任者</t>
  </si>
  <si>
    <t>氏名</t>
  </si>
  <si>
    <t>番号</t>
  </si>
  <si>
    <t>学年</t>
  </si>
  <si>
    <t>選　手　氏　名</t>
  </si>
  <si>
    <t>生　年　月　日</t>
  </si>
  <si>
    <t>身　長</t>
  </si>
  <si>
    <t>フリガナ</t>
  </si>
  <si>
    <t>学 校 名</t>
  </si>
  <si>
    <t>都道府県名</t>
  </si>
  <si>
    <t>住所</t>
  </si>
  <si>
    <t>〒</t>
  </si>
  <si>
    <t>（主将の番号に○印をつける。）　</t>
  </si>
  <si>
    <t>競技者登録番号</t>
  </si>
  <si>
    <t>日本バスケットボール協会　チーム番号</t>
  </si>
  <si>
    <t>マネージャー</t>
  </si>
  <si>
    <t>平成</t>
  </si>
  <si>
    <t>コーチ</t>
  </si>
  <si>
    <t>Ａコーチ</t>
  </si>
  <si>
    <t>年</t>
  </si>
  <si>
    <t>月</t>
  </si>
  <si>
    <t>日</t>
  </si>
  <si>
    <t>平成２６年 ８ 月</t>
  </si>
  <si>
    <t>TEL</t>
  </si>
  <si>
    <t>－</t>
  </si>
  <si>
    <t>FAX</t>
  </si>
  <si>
    <t>携帯電話</t>
  </si>
  <si>
    <t>教員
・
生徒</t>
  </si>
  <si>
    <t>ブロック名</t>
  </si>
  <si>
    <t>学校名</t>
  </si>
  <si>
    <t>引率責任者氏名</t>
  </si>
  <si>
    <t>コーチ氏名</t>
  </si>
  <si>
    <t>四国</t>
  </si>
  <si>
    <t>男子</t>
  </si>
  <si>
    <t>姓</t>
  </si>
  <si>
    <t>名</t>
  </si>
  <si>
    <t>マネージャー氏名</t>
  </si>
  <si>
    <t>漢字</t>
  </si>
  <si>
    <t>生年月日</t>
  </si>
  <si>
    <t>日</t>
  </si>
  <si>
    <t>年号</t>
  </si>
  <si>
    <t>身長</t>
  </si>
  <si>
    <t>学
年</t>
  </si>
  <si>
    <t>選手</t>
  </si>
  <si>
    <t>学校長氏名</t>
  </si>
  <si>
    <t>A・コーチ氏名</t>
  </si>
  <si>
    <t>内</t>
  </si>
  <si>
    <t>外</t>
  </si>
  <si>
    <t>教員</t>
  </si>
  <si>
    <t>生徒</t>
  </si>
  <si>
    <t>学校名や姓名などにはスペースは入れないようにしてください。</t>
  </si>
  <si>
    <t>郵便番号</t>
  </si>
  <si>
    <t>学校住所</t>
  </si>
  <si>
    <t>郡市名</t>
  </si>
  <si>
    <t>番地等</t>
  </si>
  <si>
    <t>市外局番</t>
  </si>
  <si>
    <t>局番</t>
  </si>
  <si>
    <t>学校電話</t>
  </si>
  <si>
    <t>学校ＦＡＸ</t>
  </si>
  <si>
    <t>連絡責任者</t>
  </si>
  <si>
    <t>連絡責任者住所</t>
  </si>
  <si>
    <t>連絡責任者電話</t>
  </si>
  <si>
    <t>連絡責任者ＦＡＸ</t>
  </si>
  <si>
    <t>連絡責任者
携帯電話</t>
  </si>
  <si>
    <t>1位</t>
  </si>
  <si>
    <t>2位</t>
  </si>
  <si>
    <t>3位</t>
  </si>
  <si>
    <t>4位</t>
  </si>
  <si>
    <t>開催地</t>
  </si>
  <si>
    <t>女子</t>
  </si>
  <si>
    <t>北海道</t>
  </si>
  <si>
    <t>東北</t>
  </si>
  <si>
    <t>関東</t>
  </si>
  <si>
    <t>北信越</t>
  </si>
  <si>
    <t>東海</t>
  </si>
  <si>
    <t>近畿</t>
  </si>
  <si>
    <t>中国</t>
  </si>
  <si>
    <t>九州</t>
  </si>
  <si>
    <t>←全角数字で記入してください。</t>
  </si>
  <si>
    <t>内･外</t>
  </si>
  <si>
    <t>都道府県協会長氏名</t>
  </si>
  <si>
    <t>○</t>
  </si>
  <si>
    <t>フリガナ</t>
  </si>
  <si>
    <t>フリガナ</t>
  </si>
  <si>
    <t>セイ</t>
  </si>
  <si>
    <t>メイ</t>
  </si>
  <si>
    <t xml:space="preserve"> ↓キャプテンに○をつけてください。</t>
  </si>
  <si>
    <t>CAP</t>
  </si>
  <si>
    <t>ｃｍ</t>
  </si>
  <si>
    <t>ｃｍ</t>
  </si>
  <si>
    <t>ｃｍ</t>
  </si>
  <si>
    <t>ｃｍ</t>
  </si>
  <si>
    <t>ｃｍ</t>
  </si>
  <si>
    <t>ｃｍ</t>
  </si>
  <si>
    <t>ｃｍ</t>
  </si>
  <si>
    <t>ｃｍ</t>
  </si>
  <si>
    <t>ｃｍ</t>
  </si>
  <si>
    <t>ｃｍ</t>
  </si>
  <si>
    <t>ｃｍ</t>
  </si>
  <si>
    <t>ｃｍ</t>
  </si>
  <si>
    <t>申込日　8月</t>
  </si>
  <si>
    <t>←全角数字で
記入してください。</t>
  </si>
  <si>
    <t>学　校
所在地</t>
  </si>
  <si>
    <t>責任者　　　　及 び　　　　　　　連絡先</t>
  </si>
  <si>
    <t>高松市立</t>
  </si>
  <si>
    <t>香川第三</t>
  </si>
  <si>
    <t>中学校</t>
  </si>
  <si>
    <t>タカマツシリツ</t>
  </si>
  <si>
    <t>チュウガッコウ</t>
  </si>
  <si>
    <t>カガワダイサン</t>
  </si>
  <si>
    <t>設置者</t>
  </si>
  <si>
    <t>記入例</t>
  </si>
  <si>
    <t>(様式３)</t>
  </si>
  <si>
    <t>氏　　名</t>
  </si>
  <si>
    <t>性　　別</t>
  </si>
  <si>
    <t>学校との関わり</t>
  </si>
  <si>
    <t>年齢</t>
  </si>
  <si>
    <t>歳</t>
  </si>
  <si>
    <t>※ＩＤカード作成に必要なため</t>
  </si>
  <si>
    <t>写真（上半身・無背景・無帽・正面・30mm×24mm）</t>
  </si>
  <si>
    <t>（写真の裏に「都道府県名・学校名・氏名」を記入してください。）</t>
  </si>
  <si>
    <t>外部指導者（ｱｼｽﾀﾝﾄｺｰﾁ）確認書（校長承認書）</t>
  </si>
  <si>
    <t>ＴＥＬ</t>
  </si>
  <si>
    <t>ＦＡＸ</t>
  </si>
  <si>
    <t>年　齢</t>
  </si>
  <si>
    <t>学校長</t>
  </si>
  <si>
    <t>様</t>
  </si>
  <si>
    <t>平成 ２６ 年 ８ 月</t>
  </si>
  <si>
    <t>実行委員会　 委員長</t>
  </si>
  <si>
    <t>学校との
関わり</t>
  </si>
  <si>
    <t>Ａ・コーチが
外部指導者の
場合のみ記入</t>
  </si>
  <si>
    <t>(フリガナ)</t>
  </si>
  <si>
    <t>男性　・　女性</t>
  </si>
  <si>
    <t>男性</t>
  </si>
  <si>
    <t>女性</t>
  </si>
  <si>
    <t>２枚を添付してください。</t>
  </si>
  <si>
    <t>平成２６年度全国中学校体育大会</t>
  </si>
  <si>
    <t>第４４回全国中学校バスケットボール大会</t>
  </si>
  <si>
    <t>公 印</t>
  </si>
  <si>
    <t>資格</t>
  </si>
  <si>
    <t xml:space="preserve">氏名
ﾁｰﾑﾄﾚｰﾅｰがいる
場合のみ記入
してください。
</t>
  </si>
  <si>
    <t>(様式４)</t>
  </si>
  <si>
    <t>チームトレーナー申請書（校長承認書）</t>
  </si>
  <si>
    <t>資　　格</t>
  </si>
  <si>
    <t>(様式５)</t>
  </si>
  <si>
    <t>申込責任者</t>
  </si>
  <si>
    <t>〒</t>
  </si>
  <si>
    <t>第１希望</t>
  </si>
  <si>
    <t>第２希望</t>
  </si>
  <si>
    <t>口座番号</t>
  </si>
  <si>
    <t>フリガナ</t>
  </si>
  <si>
    <t>口座名義</t>
  </si>
  <si>
    <t>支店名</t>
  </si>
  <si>
    <t>銀行名</t>
  </si>
  <si>
    <t>選　　　手</t>
  </si>
  <si>
    <t>区　　別</t>
  </si>
  <si>
    <t>役員・視察員</t>
  </si>
  <si>
    <t>保　護　者
一 般 応 援</t>
  </si>
  <si>
    <t>引 率 教 員</t>
  </si>
  <si>
    <t>【例】</t>
  </si>
  <si>
    <t>8/21(木)</t>
  </si>
  <si>
    <t>8/22(金)</t>
  </si>
  <si>
    <t>8/23(土)</t>
  </si>
  <si>
    <t>8/24(日)</t>
  </si>
  <si>
    <t>8/25(月)</t>
  </si>
  <si>
    <t>準・決勝</t>
  </si>
  <si>
    <t>決勝ﾄｰﾅﾒﾝﾄ</t>
  </si>
  <si>
    <t>予選リーグ</t>
  </si>
  <si>
    <t>開会式</t>
  </si>
  <si>
    <t>宿泊人員(合計)</t>
  </si>
  <si>
    <t>弁　当　個　数</t>
  </si>
  <si>
    <t>①</t>
  </si>
  <si>
    <t>②</t>
  </si>
  <si>
    <t>③</t>
  </si>
  <si>
    <t>④</t>
  </si>
  <si>
    <t>⑤</t>
  </si>
  <si>
    <t>公共交通機関等</t>
  </si>
  <si>
    <t>貸切大型バス</t>
  </si>
  <si>
    <t>貸切マイクロバス</t>
  </si>
  <si>
    <t>【</t>
  </si>
  <si>
    <t>備　　　　考</t>
  </si>
  <si>
    <t>１．</t>
  </si>
  <si>
    <t>宿泊・弁当について</t>
  </si>
  <si>
    <t>２．</t>
  </si>
  <si>
    <t>初日宿舎到着予定時間</t>
  </si>
  <si>
    <t>３．</t>
  </si>
  <si>
    <t>県内移動貸切バス手配について</t>
  </si>
  <si>
    <t>申し込みます</t>
  </si>
  <si>
    <t>初日到着予定</t>
  </si>
  <si>
    <t>８月</t>
  </si>
  <si>
    <t>２１</t>
  </si>
  <si>
    <t>２２</t>
  </si>
  <si>
    <t>（</t>
  </si>
  <si>
    <t>）</t>
  </si>
  <si>
    <t>木</t>
  </si>
  <si>
    <t>金</t>
  </si>
  <si>
    <t>ＪＲ高松駅</t>
  </si>
  <si>
    <t>ＪＲ坂出駅</t>
  </si>
  <si>
    <t>ＪＲ善通寺駅</t>
  </si>
  <si>
    <t>高松空港</t>
  </si>
  <si>
    <t>その他</t>
  </si>
  <si>
    <t>午前 ・ 午後</t>
  </si>
  <si>
    <t>午前</t>
  </si>
  <si>
    <t>午後</t>
  </si>
  <si>
    <t>時</t>
  </si>
  <si>
    <t>分頃</t>
  </si>
  <si>
    <t>当座 ・ 普通</t>
  </si>
  <si>
    <t>普通</t>
  </si>
  <si>
    <t>氏　名</t>
  </si>
  <si>
    <t>　 ↑
学校住所・電話・ＦＡＸと同じ場合は左欄に記入せずに上のセルに○を記入。出力に反映されます。</t>
  </si>
  <si>
    <t>学　校　名</t>
  </si>
  <si>
    <t>参加申込用の</t>
  </si>
  <si>
    <t>宿泊申込用の</t>
  </si>
  <si>
    <t>　 ↑
参加申込の連絡責任者と同じ場合は左欄に記入せずに上のセルに○を記入。宿泊申込に反映されます。</t>
  </si>
  <si>
    <t>宿泊連絡責任者電話</t>
  </si>
  <si>
    <t>宿泊申込責任者
携帯電話</t>
  </si>
  <si>
    <t>宿泊申込責任者ＦＡＸ</t>
  </si>
  <si>
    <t>-</t>
  </si>
  <si>
    <t>]</t>
  </si>
  <si>
    <t>[</t>
  </si>
  <si>
    <t>学校 ・ 自宅</t>
  </si>
  <si>
    <t>自　　宅</t>
  </si>
  <si>
    <t>学　　校</t>
  </si>
  <si>
    <t>個</t>
  </si>
  <si>
    <t>．</t>
  </si>
  <si>
    <t>コ ー チ
Ａコーチ</t>
  </si>
  <si>
    <t>返金時
振込先
口　座
番　号</t>
  </si>
  <si>
    <t>第４４回全国中学校バスケットボール大会　宿泊・弁当申込書</t>
  </si>
  <si>
    <t>Ａ</t>
  </si>
  <si>
    <t>Ｂ</t>
  </si>
  <si>
    <t>Ｃ</t>
  </si>
  <si>
    <t>Ｄ</t>
  </si>
  <si>
    <t>新規・変更・取消</t>
  </si>
  <si>
    <t>平成２６年度全国中学校体育大会</t>
  </si>
  <si>
    <t>書類送付先
住　所</t>
  </si>
  <si>
    <t>】</t>
  </si>
  <si>
    <t>台</t>
  </si>
  <si>
    <t>（</t>
  </si>
  <si>
    <t>乗務員</t>
  </si>
  <si>
    <t>自家用車</t>
  </si>
  <si>
    <t>←</t>
  </si>
  <si>
    <t>ＪＲ丸亀駅</t>
  </si>
  <si>
    <t>申し込みます　・　申し込みません</t>
  </si>
  <si>
    <t>申し込みません</t>
  </si>
  <si>
    <t>大型バス</t>
  </si>
  <si>
    <t>中型バス</t>
  </si>
  <si>
    <t>小型バス</t>
  </si>
  <si>
    <t>バス申込</t>
  </si>
  <si>
    <t>バ
ス
種
類</t>
  </si>
  <si>
    <t>定員</t>
  </si>
  <si>
    <t>人</t>
  </si>
  <si>
    <t>（補助席含む）</t>
  </si>
  <si>
    <t>４．</t>
  </si>
  <si>
    <t>送付先：</t>
  </si>
  <si>
    <t>ＦＡＸ</t>
  </si>
  <si>
    <t>０８７－８２２－７３８０</t>
  </si>
  <si>
    <t>自動で計算されます。</t>
  </si>
  <si>
    <t>弁当数を入力する。</t>
  </si>
  <si>
    <t>宿泊数をそれぞれ入力する。</t>
  </si>
  <si>
    <t>選手（マネージャー含む）は最大16名です。
それ以外は応援生徒に入力する。</t>
  </si>
  <si>
    <t>学校または自宅を選択する。</t>
  </si>
  <si>
    <t>香川県への到着時間を記入する。</t>
  </si>
  <si>
    <t>宿舎への到着時間を記入する。</t>
  </si>
  <si>
    <t>新　　規</t>
  </si>
  <si>
    <t>変　　更</t>
  </si>
  <si>
    <t>取　　消</t>
  </si>
  <si>
    <t>←</t>
  </si>
  <si>
    <t>新規・変更・取消</t>
  </si>
  <si>
    <t>新規・変更・取消 を選択する。</t>
  </si>
  <si>
    <t>飛行機</t>
  </si>
  <si>
    <t>飛行機 ・ＪＲ ･高速バス 等</t>
  </si>
  <si>
    <t>ＪＲ</t>
  </si>
  <si>
    <t>高速バス</t>
  </si>
  <si>
    <t>（様式６）</t>
  </si>
  <si>
    <t>第４４回全国中学校バスケットボール大会</t>
  </si>
  <si>
    <t>登録メンバー変更届</t>
  </si>
  <si>
    <t>チーム名</t>
  </si>
  <si>
    <t>引率責任者</t>
  </si>
  <si>
    <t>Ａコーチ</t>
  </si>
  <si>
    <t>マネージャー</t>
  </si>
  <si>
    <t>cm</t>
  </si>
  <si>
    <t>cm</t>
  </si>
  <si>
    <t>変　更　前</t>
  </si>
  <si>
    <t>変　更　後</t>
  </si>
  <si>
    <t>→</t>
  </si>
  <si>
    <t>変更がある項目のみ変更後の欄に記入してください。</t>
  </si>
  <si>
    <t>記載・提出の責任者氏名</t>
  </si>
  <si>
    <t>上記のメンバー変更を承認します。</t>
  </si>
  <si>
    <t>中学校長</t>
  </si>
  <si>
    <t>※ 登録メンバー変更に関する手順および注意事項</t>
  </si>
  <si>
    <t>全中バスケット事務局 御中（ＦＡＸ 087－802－1939）</t>
  </si>
  <si>
    <t>第４４回全国中学校バスケットボール大会　宿泊者名簿</t>
  </si>
  <si>
    <t>(様式５別紙)</t>
  </si>
  <si>
    <t>フリガナ</t>
  </si>
  <si>
    <t>（木）</t>
  </si>
  <si>
    <t>（金）</t>
  </si>
  <si>
    <t>（土）</t>
  </si>
  <si>
    <t>（日）</t>
  </si>
  <si>
    <t>（月）</t>
  </si>
  <si>
    <t>区
別</t>
  </si>
  <si>
    <t>応援生徒</t>
  </si>
  <si>
    <t>男</t>
  </si>
  <si>
    <t>女</t>
  </si>
  <si>
    <t>選</t>
  </si>
  <si>
    <t>役</t>
  </si>
  <si>
    <t>保</t>
  </si>
  <si>
    <t>生</t>
  </si>
  <si>
    <t>引
率
教
員</t>
  </si>
  <si>
    <r>
      <t xml:space="preserve">コ
</t>
    </r>
    <r>
      <rPr>
        <sz val="8"/>
        <rFont val="ＭＳ Ｐゴシック"/>
        <family val="3"/>
      </rPr>
      <t>｜</t>
    </r>
    <r>
      <rPr>
        <sz val="10"/>
        <rFont val="ＭＳ Ｐゴシック"/>
        <family val="3"/>
      </rPr>
      <t xml:space="preserve">
チ</t>
    </r>
  </si>
  <si>
    <t>選
　　　　　手</t>
  </si>
  <si>
    <t>応　　　
　　援　　　　　
　　　生　
　　徒</t>
  </si>
  <si>
    <t>←</t>
  </si>
  <si>
    <t>引</t>
  </si>
  <si>
    <t>当座</t>
  </si>
  <si>
    <t>第３希望</t>
  </si>
  <si>
    <r>
      <t xml:space="preserve">宿泊申込
記　号
</t>
    </r>
    <r>
      <rPr>
        <sz val="8"/>
        <rFont val="ＭＳ Ｐゴシック"/>
        <family val="3"/>
      </rPr>
      <t>(記入例)</t>
    </r>
    <r>
      <rPr>
        <sz val="10"/>
        <rFont val="ＭＳ Ｐゴシック"/>
        <family val="3"/>
      </rPr>
      <t xml:space="preserve">
</t>
    </r>
    <r>
      <rPr>
        <sz val="18"/>
        <rFont val="ＭＳ Ｐゴシック"/>
        <family val="3"/>
      </rPr>
      <t>Ａ</t>
    </r>
  </si>
  <si>
    <t>ＦＡＸ送信日</t>
  </si>
  <si>
    <t>日本旅行　高松支店　担当　曽我部 友仁　宛</t>
  </si>
  <si>
    <t>北海道</t>
  </si>
  <si>
    <t>沖縄県</t>
  </si>
  <si>
    <t>青森県</t>
  </si>
  <si>
    <t>岩手県</t>
  </si>
  <si>
    <t>宮城県</t>
  </si>
  <si>
    <t>秋田県</t>
  </si>
  <si>
    <t>福島県</t>
  </si>
  <si>
    <t>山形県</t>
  </si>
  <si>
    <t>茨城県</t>
  </si>
  <si>
    <t>栃木県</t>
  </si>
  <si>
    <t>群馬県</t>
  </si>
  <si>
    <t>埼玉県</t>
  </si>
  <si>
    <t>千葉県</t>
  </si>
  <si>
    <t>東京都</t>
  </si>
  <si>
    <t>神奈川県</t>
  </si>
  <si>
    <t>新潟県</t>
  </si>
  <si>
    <t>長野県</t>
  </si>
  <si>
    <t>岐阜県</t>
  </si>
  <si>
    <t>愛知県</t>
  </si>
  <si>
    <t>静岡県</t>
  </si>
  <si>
    <t>富山県</t>
  </si>
  <si>
    <t>石川県</t>
  </si>
  <si>
    <t>福井県</t>
  </si>
  <si>
    <t>鹿児島県</t>
  </si>
  <si>
    <t>宮崎県</t>
  </si>
  <si>
    <t>大分県</t>
  </si>
  <si>
    <t>熊本県</t>
  </si>
  <si>
    <t>長崎県</t>
  </si>
  <si>
    <t>佐賀県</t>
  </si>
  <si>
    <t>福岡県</t>
  </si>
  <si>
    <t>徳島県</t>
  </si>
  <si>
    <t>高知県</t>
  </si>
  <si>
    <t>愛媛県</t>
  </si>
  <si>
    <t>香川県</t>
  </si>
  <si>
    <t>鳥取県</t>
  </si>
  <si>
    <t>山口県</t>
  </si>
  <si>
    <t>広島県</t>
  </si>
  <si>
    <t>岡山県</t>
  </si>
  <si>
    <t>島根県</t>
  </si>
  <si>
    <t xml:space="preserve">三重県 </t>
  </si>
  <si>
    <t>滋賀県</t>
  </si>
  <si>
    <t>和歌山県</t>
  </si>
  <si>
    <t>奈良県</t>
  </si>
  <si>
    <t>兵庫県</t>
  </si>
  <si>
    <t>大阪府</t>
  </si>
  <si>
    <t>京都府</t>
  </si>
  <si>
    <t>山梨県</t>
  </si>
  <si>
    <t>場所(駅名)</t>
  </si>
  <si>
    <t>町名・番地等</t>
  </si>
  <si>
    <t>　</t>
  </si>
  <si>
    <t>プリントアウトしてＦＡＸしてください。</t>
  </si>
  <si>
    <t>利用交通手段について(香川県へ来られるまで)</t>
  </si>
  <si>
    <t>あてはまる交通手段の番号に○をする。(番号のセルを選択)
公共交通機関の場合は（　　）内の選択もしてください。
バス・自家用車の場合は台数・乗務員数を入力する。
「その他」の場合は空欄にに詳細を記入する。</t>
  </si>
  <si>
    <t>「入力」シートに記入する。こちらに反映されます。
直接こちらには入力できません。</t>
  </si>
  <si>
    <t>新規・変更・取消 を選択する(上の申込と連動)。</t>
  </si>
  <si>
    <t>送信日を入力する(上の申込と連動)。</t>
  </si>
  <si>
    <t>公印</t>
  </si>
  <si>
    <r>
      <t xml:space="preserve">メンバー変更がある場合はこの書類を作成して提出してください。
</t>
    </r>
    <r>
      <rPr>
        <b/>
        <sz val="11"/>
        <color indexed="10"/>
        <rFont val="ＭＳ Ｐ明朝"/>
        <family val="1"/>
      </rPr>
      <t>申込つづりの用紙は手書き用になります。Ａ４白の用紙にプリントアウトして使用可です。</t>
    </r>
  </si>
  <si>
    <t>○</t>
  </si>
  <si>
    <t>学校所在地</t>
  </si>
  <si>
    <t>性
別</t>
  </si>
  <si>
    <t>8/21の会場到着予定時間</t>
  </si>
  <si>
    <r>
      <t xml:space="preserve">希望練習を希望する場合はこの書類を作成して提出してください。
</t>
    </r>
    <r>
      <rPr>
        <b/>
        <sz val="11"/>
        <color indexed="10"/>
        <rFont val="ＭＳ Ｐ明朝"/>
        <family val="1"/>
      </rPr>
      <t>Ａ４白の用紙にプリントアウトして使用可です。</t>
    </r>
  </si>
  <si>
    <t>　開会式前日の大会会場での練習を希望します。</t>
  </si>
  <si>
    <t>備　　　考</t>
  </si>
  <si>
    <t>新規は8/13(水)16時必着</t>
  </si>
  <si>
    <t>8/13(水)　16時必着</t>
  </si>
  <si>
    <t>希　望　練　習　届</t>
  </si>
  <si>
    <t>ＴＡ</t>
  </si>
  <si>
    <t>ＴＢ</t>
  </si>
  <si>
    <t>ＫＡ</t>
  </si>
  <si>
    <t>ＫＢ</t>
  </si>
  <si>
    <t>ＭＡ</t>
  </si>
  <si>
    <t>ＭＢ</t>
  </si>
  <si>
    <t>ＺＡ</t>
  </si>
  <si>
    <t>ＺＢ</t>
  </si>
  <si>
    <t>高松市総合体育館</t>
  </si>
  <si>
    <t>高松市香川総合体育館</t>
  </si>
  <si>
    <t>丸亀市民体育館</t>
  </si>
  <si>
    <t>善通寺市民体育館</t>
  </si>
  <si>
    <t>開会式前日</t>
  </si>
  <si>
    <t>開会式当日</t>
  </si>
  <si>
    <t>希望練習</t>
  </si>
  <si>
    <t>「希望練習届」は必ずＦＡＸで申し込んでください。</t>
  </si>
  <si>
    <t>宿泊関係書類送付住所
(自宅の場合の未入力)</t>
  </si>
  <si>
    <t>→</t>
  </si>
  <si>
    <t>例</t>
  </si>
  <si>
    <t>藤原　悟</t>
  </si>
  <si>
    <t>原</t>
  </si>
  <si>
    <t>データ上</t>
  </si>
  <si>
    <t>プログラム
紙面上</t>
  </si>
  <si>
    <t>ﾏﾈｰｼﾞｬｰ</t>
  </si>
  <si>
    <t>◎プログラム紙面上の欄は手書きで大きくわかりやすく記入してください。</t>
  </si>
  <si>
    <r>
      <t xml:space="preserve">プログラム紙面上で外字使用する場合はこの書類を
作成して提出してください。
</t>
    </r>
    <r>
      <rPr>
        <b/>
        <sz val="11"/>
        <color indexed="10"/>
        <rFont val="ＭＳ Ｐ明朝"/>
        <family val="1"/>
      </rPr>
      <t>Ａ４白の用紙にプリントアウトして使用可です。</t>
    </r>
  </si>
  <si>
    <t>「プログラム外字使用申請」は
必ずＦＡＸで申し込んでください。</t>
  </si>
  <si>
    <t>都道府県中体連会長氏名</t>
  </si>
  <si>
    <t>◎8/21の会場到着予定時間を記入してください。</t>
  </si>
  <si>
    <t>ブロック大会の最終日または次の日
　　↓　　　　　　　(原則)</t>
  </si>
  <si>
    <t>大会プログラム外字使用申請</t>
  </si>
  <si>
    <t>←</t>
  </si>
  <si>
    <t>選手の宿泊はまとめて記入するようにしています。一部の選手が宿泊しない場合は「４．備考欄」にその旨を記入してください。</t>
  </si>
  <si>
    <t>頃</t>
  </si>
  <si>
    <t>プログラム</t>
  </si>
  <si>
    <t>１,０００円×</t>
  </si>
  <si>
    <t>）冊</t>
  </si>
  <si>
    <t>大会報告書</t>
  </si>
  <si>
    <t>プログラム・大会報告集事前申込</t>
  </si>
  <si>
    <t>プログラム・大会報告集事前申込はこの用紙をプリントアウトして
FAX送信してください。</t>
  </si>
  <si>
    <t>「プログラム・大会報告集事前申込」は必ずＦＡＸで申し込んでください。</t>
  </si>
  <si>
    <t>出場校一覧</t>
  </si>
  <si>
    <t>各試合の結果(戦評集)</t>
  </si>
  <si>
    <t>あいさつ・大会要項・役員一覧</t>
  </si>
  <si>
    <t>　大会報告集の内容</t>
  </si>
  <si>
    <t>・プログラムは代表者会議でお渡しします。</t>
  </si>
  <si>
    <t>・大会報告集は９月下旬に発送予定です。</t>
  </si>
  <si>
    <t>・代表者会議受付にてプログラム・大会報告集の代金をお支払いください。領収書をお渡しします。</t>
  </si>
  <si>
    <t>参加申込作成の手順</t>
  </si>
  <si>
    <t>②</t>
  </si>
  <si>
    <t>『入力』シートに必要事項を入力する。</t>
  </si>
  <si>
    <t>③</t>
  </si>
  <si>
    <t>④</t>
  </si>
  <si>
    <t>外部指導者の写真を準備しておく。</t>
  </si>
  <si>
    <t>トレーナーの写真を準備しておく。</t>
  </si>
  <si>
    <t>⑤</t>
  </si>
  <si>
    <t>⑥</t>
  </si>
  <si>
    <t>⑦</t>
  </si>
  <si>
    <t>⑧</t>
  </si>
  <si>
    <t>⑨</t>
  </si>
  <si>
    <t>⑩</t>
  </si>
  <si>
    <t>作成したデータとチームの集合写真をＣＤ－Ｒに保存する(データと紙の書類の内容は必ず一致させてください)。</t>
  </si>
  <si>
    <t>期限厳守でお願いします。</t>
  </si>
  <si>
    <t>公式練習</t>
  </si>
  <si>
    <t>バス利用希望日（希望日に〇印をご記入下さい）</t>
  </si>
  <si>
    <t>※８月２３日（土）はプラス１万円必要です</t>
  </si>
  <si>
    <t>※上記金額は概算料金になります。</t>
  </si>
  <si>
    <t xml:space="preserve">   　　　8/13　16時締め切りです。</t>
  </si>
  <si>
    <t>8/13　16時締め切りです。</t>
  </si>
  <si>
    <t>福田　安伸</t>
  </si>
  <si>
    <t>第４４回全国中学校バスケットボール大会 実行委員会 委員長 殿</t>
  </si>
  <si>
    <t>↑
男子は5から始まる9桁
女子は6から始まる9桁</t>
  </si>
  <si>
    <t>チーム名略称</t>
  </si>
  <si>
    <t>必要事項を入力または選択する。
必ず、宿泊記号は第３希望まで選択してください。
　宿泊場所は
男子…高松市およびその近郊
女子…丸亀市・善通寺市およびその近郊
　　　　　　　　　　　　　　　　　　　となります。</t>
  </si>
  <si>
    <t>申し込むかどうかを選択する。
申し込む場合はバス種類を選択。番号に○（番号のセルを選択）。
代金の目安(1日あたり)　大型…6万円、中型…5万円、小型…４．5万円
　　　　　　　　　　　　　　　　　　　＋消費税＋実費(高速代・駐車料金)</t>
  </si>
  <si>
    <t>備考欄 ： ご要望 ・ご連絡事項等がございましたら、ご記入ください。</t>
  </si>
  <si>
    <t>　引率責任者とｺｰﾁ、Ａｺｰﾁが同一人物の場合はコーチの欄の方のみ○を記入(選択)する。</t>
  </si>
  <si>
    <t>※ 区別について　選手は生徒ﾏﾈｰｼﾞｬｰを含み１６名以内、ﾏﾈｰｼﾞｬｰが教員の場合は１５名以内。教員ﾏﾈｰｼﾞｬｰはｺｰﾁの欄に記入。</t>
  </si>
  <si>
    <t>※ 区別を選択する場合は応援生徒…『生』、引率教員…『引』、役員・視察員…『役』、保護者･一般応援…『保』</t>
  </si>
  <si>
    <t>ﾁｰﾑﾄﾚｰﾅｰがいる場合はこの書類を作成して提出してください。ブロック大会代表者会議で提出です。
(大会要項には8/13〆切となっていますがプログラム等作成のため、よろしくお願いします。)
申込つづりの用紙は手書き用になります。Ａ４白の用紙にプリントアウトして使用可です。</t>
  </si>
  <si>
    <t>　下記の者を、本校が平成２６年度全国中学校体育大会「第４４回全国中学校</t>
  </si>
  <si>
    <t>バスケットボール大会」出場に際しての、トレーナーとして申請いたします。</t>
  </si>
  <si>
    <t>外部指導者がいる場合はこの書類を作成して提出してください。ブロック大会代表者会議で提出です。
(大会要項には8/13〆切となっていますがプログラム等作成のため、よろしくお願いします。)
申込つづりの用紙は手書き用になります。Ａ４白の用紙にプリントアウトして使用可です。</t>
  </si>
  <si>
    <t>バスケットボール大会」出場に際しての、アシスタントコーチとして承認しました。</t>
  </si>
  <si>
    <t>実行委員会提出用(水色)、日本協会提出用(黄色)　共通です。</t>
  </si>
  <si>
    <t>　参加申込書はプリントアウトしたもの(水色と黄色の２色)とこのデータをブロック大会の代表者会議等でブロック長にお渡しください。その際、この参加申込のデータとチームの集合写真はＣＤ－Ｒ等に保存して併せて提出してください。
　また、外部指導者確認書・ﾁｰﾑﾄﾚｰﾅｰ申請書も必要なチームは提出してください。
(大会要項には8/13〆切となっていますがプログラム等作成のため、よろしくお願いします。)
データ入力の際、外字を使用しないでください。</t>
  </si>
  <si>
    <t>プログラム紙面上は外字を使用することができます。使用したい場合は外字使用申請を作成し、FAXで連絡してください。</t>
  </si>
  <si>
    <t>←教員は「内」、外部指導者は「外」を選ぶ</t>
  </si>
  <si>
    <t>←「教員」、「生徒」を選ぶ</t>
  </si>
  <si>
    <t>（１） メンバーの変更は、変更選手の入れ替えにだけにとどめ、前後の選手の番号変更は避けてください。</t>
  </si>
  <si>
    <t>（2） プログラムに変更が反映されるためには８月１３日正午までに実行委員会事務局までＦＡＸで送信してください。
　 また、正式な届け（公印を捺印したもの）を８月２２日の代表者会議受付にてご提出ください。</t>
  </si>
  <si>
    <t>（3） ８月１３日正午以降はプログラムに変更は反映されませんが、変更は可能です。変更がある場合は８月２２日の
　 代表者会議受付にてご提出ください。</t>
  </si>
  <si>
    <t>（4） 代表者会議受付時以降の変更は、一切受け付けません。</t>
  </si>
  <si>
    <t>代表者会議14時、開会式16時</t>
  </si>
  <si>
    <t>代表者会議・開会式会場までの所要時間は、丸亀50分、善通寺45分、香川総合25分、高松市総合15分程度
いずれも車を利用した場合(丸亀・善通寺は高速道を利用)</t>
  </si>
  <si>
    <t>◎大会事務局では、これ以外の練習場所・時間の斡旋は致しません。</t>
  </si>
  <si>
    <t>　大会プログラム作成にあたり、以下の者のプログラム紙面上の氏名を外字で表記するようお願いします。</t>
  </si>
  <si>
    <t>◎外字が使用できるのは大会プログラムの紙面上のみです。ホームページ上、スコアシート上は外字ではなくデータ入力していただいている漢字で代用します。</t>
  </si>
  <si>
    <t>校長</t>
  </si>
  <si>
    <t>印</t>
  </si>
  <si>
    <t>中学校体育連盟</t>
  </si>
  <si>
    <t>都道府県</t>
  </si>
  <si>
    <t>会長</t>
  </si>
  <si>
    <t>平成２６年 ８ 月</t>
  </si>
  <si>
    <t>バスケットボール協会</t>
  </si>
  <si>
    <t>【大会実行委員会提出用】</t>
  </si>
  <si>
    <t>第４４回　全国中学校バスケットボール大会　参加申込書</t>
  </si>
  <si>
    <t>（様式１）</t>
  </si>
  <si>
    <t>（様式２）</t>
  </si>
  <si>
    <t>【(公財)日本バスケットボール協会提出用】</t>
  </si>
  <si>
    <t>第４４回全国中学校バスケットボール大会 実行委員会 会長 殿</t>
  </si>
  <si>
    <t>上記の者、標記大会に参加申し込みいたします。</t>
  </si>
  <si>
    <t xml:space="preserve"> 上記の者は、本校在学生徒で標記
大会に出場することを承認します。</t>
  </si>
  <si>
    <t>※　(公財)日本バスケットボール協会に加盟･登録していない(申請中含む)チーム･選手は、チーム番号・競技者登録番号の欄は空欄でよい。</t>
  </si>
  <si>
    <t>※　上記の者は、本競技大会の参加申し込みに際し、大会要項に記載の内容を確認し、同意を得ています。
　また、宿泊については、宿泊要項を厳守し申し込みます。</t>
  </si>
  <si>
    <t>(様式7)</t>
  </si>
  <si>
    <t>(様式8)</t>
  </si>
  <si>
    <t>(様式9)</t>
  </si>
  <si>
    <t>←ＴｅａｍＪＢＡでは『チームＩＤ』と表記されています。
　　男子は45から、女子は46から始まる9桁の番号(責任者ＩＤではありません)</t>
  </si>
  <si>
    <t>チーム名ローマ字表記</t>
  </si>
  <si>
    <t>チーム名
ローマ字表記</t>
  </si>
  <si>
    <t>←チーム紹介写真の右下に表示します。</t>
  </si>
  <si>
    <t>順位(原則未記入)</t>
  </si>
  <si>
    <t>チームＩＤ</t>
  </si>
  <si>
    <t>競技者登録番号
(メンバーＩＤ)</t>
  </si>
  <si>
    <r>
      <t xml:space="preserve">チーム写真(カラー)
</t>
    </r>
    <r>
      <rPr>
        <sz val="8"/>
        <rFont val="ＭＳ Ｐゴシック"/>
        <family val="3"/>
      </rPr>
      <t>登録選手(ユニフォーム着用)
コーチ、Ａコーチなどが
全員写ったもの</t>
    </r>
  </si>
  <si>
    <t>『様式1･2出力』シートを選び、大会要項・宿泊要項の様式1(水色の用紙)、様式2(黄色の用紙)にプリントアウトする。</t>
  </si>
  <si>
    <t>様式1･2 の学校長・中体連会長・協会長の欄(下段)は手書きで記入の上、押印する。</t>
  </si>
  <si>
    <t>作成後、訂正が出た場合は学校長または責任者の訂正印(私印可)で訂正する。</t>
  </si>
  <si>
    <t>外部指導者がいる場合は、『外部指導者』シートを選び、A4(白)の用紙にプリントアウトし、校長印を押印する。</t>
  </si>
  <si>
    <t>トレーナーいる場合は、『トレーナー』シートを選び、A4(白)の用紙にプリントアウトし、校長印を押印する。</t>
  </si>
  <si>
    <t>ここまでをブロック大会までに準備し、ブロック大会代表者会議(監督会)で中体連ブロック長に提出する。</t>
  </si>
  <si>
    <t>ブロック大会で全中大会参加が決定したら、⑥～の申込をする。</t>
  </si>
  <si>
    <t>『宿泊』シートを選び、必要事項を入力し、プリントアウトして日本旅行高松支店へＦＡＸ送信する。　　　→　→　→</t>
  </si>
  <si>
    <t>ブロック大会前に提出したデータから変更があった場合は『メンバー変更』シートに必要事項を入力し、事務局へ
ＦＡＸ送信する。</t>
  </si>
  <si>
    <t>プログラム印刷に反映されるのは8/13正午まで、校長印を押印したものを全中大会受付で提出</t>
  </si>
  <si>
    <t>開会式前日の大会会場での練習を希望する場合は、『希望練習』シートを選び、必要事項を入力し、事務局へ
ＦＡＸ送信する。</t>
  </si>
  <si>
    <t>選手等の氏名で外字を使用したい場合は、『外字使用申請』シートを選び、必要事項を入力・手書きで記入し、
事務局へＦＡＸ送信する。</t>
  </si>
  <si>
    <t>プログラム・報告集を事前注文する場合は『プログラム・報告申込』シートを選び、必要事項を入力し、事務局へ
ＦＡＸ送信する。</t>
  </si>
  <si>
    <t>　各シートには保護をかけています。不具合が起きて修正をする必要がある場合のみ、「シートの保護」を解除してください。
パスワードは設定していません。</t>
  </si>
  <si>
    <t>式典・競技風景写真</t>
  </si>
  <si>
    <t>　第44回全国中学校バスケットボール大会のプログラム・大会報告集の無償配布は各チーム1冊です。それ以外については、必要であれば有料でお分けいたします。希望されるチームはこのＦＡＸ送信票に必要事項を記入し、8月13日16時までに大会事務局へ申し込んでください。
　代金については代表者会議受付でお支払いください。</t>
  </si>
  <si>
    <t>１,２００円×</t>
  </si>
  <si>
    <t>事前注文価格</t>
  </si>
  <si>
    <t>大会プログラムは大会期間中１,５００円で販売</t>
  </si>
  <si>
    <t>大会報告書は今回のみ受付</t>
  </si>
  <si>
    <t>例　KAGAWA DAISAN</t>
  </si>
  <si>
    <t>　チーム写真
登録選手(ユニフォーム着用)
コーチ、Ａコーチなどが全員
写ったもの
　保存容量が最低でも3Ｍ以上、
5Ｍ以上推奨</t>
  </si>
  <si>
    <t>チーム写真はカラーで、
　縦53mm×横110mm　のサイズで
印刷されます。</t>
  </si>
  <si>
    <t>縦53mm</t>
  </si>
  <si>
    <t>横110mm</t>
  </si>
  <si>
    <t>13:30～14:30</t>
  </si>
  <si>
    <t>14:30～15:30</t>
  </si>
  <si>
    <t>15:30～16:30</t>
  </si>
  <si>
    <t xml:space="preserve"> 9:00～10:00</t>
  </si>
  <si>
    <t>10:00～11:00</t>
  </si>
  <si>
    <t>11:00～12:00</t>
  </si>
  <si>
    <t>◎希望練習の練習時間は開会式前日13:30～16:30で1時間(原則)を割り当てます。</t>
  </si>
  <si>
    <t>◎開会式当日は公式練習として9:00～12:00の間に1時間の練習が全チームに割り当てられます。公式練習は希望届けの提出は必要ありません。</t>
  </si>
  <si>
    <t>通常は使用しません。「様式１・２出力」シートをお使いください。
何も印刷されていない水色の紙にプリントアウトする場合にお使いください。</t>
  </si>
  <si>
    <t>チーム写真について
　解像度が低い物だとプログラムの印刷時にきれいに印刷できません。逆光は避け，明るいところで撮影してください。
　できるだけ高い解像度の設定で撮影してください。
(最低でも保存容量が３Ｍ以上、５Ｍ以上推奨)</t>
  </si>
  <si>
    <t>例　香川第三</t>
  </si>
  <si>
    <t>←全角４文字以内で(スコアシートや得点板の表記用)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</si>
</sst>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m/d;@"/>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h:mm;@"/>
  </numFmts>
  <fonts count="95">
    <font>
      <sz val="11"/>
      <name val="ＭＳ Ｐゴシック"/>
      <family val="3"/>
    </font>
    <font>
      <sz val="6"/>
      <name val="ＭＳ Ｐゴシック"/>
      <family val="3"/>
    </font>
    <font>
      <sz val="16"/>
      <name val="ＭＳ 明朝"/>
      <family val="1"/>
    </font>
    <font>
      <sz val="11"/>
      <name val="ＭＳ 明朝"/>
      <family val="1"/>
    </font>
    <font>
      <b/>
      <sz val="16"/>
      <name val="ＭＳ 明朝"/>
      <family val="1"/>
    </font>
    <font>
      <sz val="10"/>
      <name val="ＭＳ 明朝"/>
      <family val="1"/>
    </font>
    <font>
      <b/>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b/>
      <sz val="14"/>
      <name val="ＭＳ 明朝"/>
      <family val="1"/>
    </font>
    <font>
      <sz val="9"/>
      <name val="ＭＳ Ｐゴシック"/>
      <family val="3"/>
    </font>
    <font>
      <sz val="12"/>
      <name val="ＭＳ 明朝"/>
      <family val="1"/>
    </font>
    <font>
      <sz val="11"/>
      <name val="ＭＳ Ｐ明朝"/>
      <family val="1"/>
    </font>
    <font>
      <sz val="6"/>
      <name val="ＭＳ 明朝"/>
      <family val="1"/>
    </font>
    <font>
      <b/>
      <sz val="9"/>
      <name val="ＭＳ Ｐゴシック"/>
      <family val="3"/>
    </font>
    <font>
      <sz val="10"/>
      <name val="ＭＳ Ｐゴシック"/>
      <family val="3"/>
    </font>
    <font>
      <sz val="18"/>
      <name val="ＭＳ Ｐ明朝"/>
      <family val="1"/>
    </font>
    <font>
      <b/>
      <sz val="16"/>
      <name val="ＭＳ Ｐ明朝"/>
      <family val="1"/>
    </font>
    <font>
      <sz val="12"/>
      <name val="ＭＳ Ｐ明朝"/>
      <family val="1"/>
    </font>
    <font>
      <b/>
      <sz val="11"/>
      <color indexed="10"/>
      <name val="ＭＳ Ｐ明朝"/>
      <family val="1"/>
    </font>
    <font>
      <sz val="14"/>
      <name val="ＭＳ Ｐ明朝"/>
      <family val="1"/>
    </font>
    <font>
      <sz val="14"/>
      <name val="ＭＳ Ｐゴシック"/>
      <family val="3"/>
    </font>
    <font>
      <sz val="20"/>
      <name val="ＭＳ Ｐゴシック"/>
      <family val="3"/>
    </font>
    <font>
      <sz val="18"/>
      <name val="ＭＳ Ｐゴシック"/>
      <family val="3"/>
    </font>
    <font>
      <b/>
      <sz val="12"/>
      <name val="ＭＳ Ｐゴシック"/>
      <family val="3"/>
    </font>
    <font>
      <b/>
      <sz val="16"/>
      <name val="ＭＳ Ｐゴシック"/>
      <family val="3"/>
    </font>
    <font>
      <sz val="12"/>
      <name val="ＭＳ Ｐゴシック"/>
      <family val="3"/>
    </font>
    <font>
      <sz val="8"/>
      <name val="ＭＳ Ｐゴシック"/>
      <family val="3"/>
    </font>
    <font>
      <sz val="14"/>
      <name val="ＭＳ 明朝"/>
      <family val="1"/>
    </font>
    <font>
      <b/>
      <sz val="14"/>
      <name val="ＭＳ Ｐゴシック"/>
      <family val="3"/>
    </font>
    <font>
      <b/>
      <sz val="20"/>
      <name val="ＭＳ Ｐゴシック"/>
      <family val="3"/>
    </font>
    <font>
      <sz val="24"/>
      <name val="ＭＳ 明朝"/>
      <family val="1"/>
    </font>
    <font>
      <b/>
      <sz val="11"/>
      <name val="ＭＳ Ｐゴシック"/>
      <family val="3"/>
    </font>
    <font>
      <sz val="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4"/>
      <color indexed="10"/>
      <name val="ＭＳ Ｐゴシック"/>
      <family val="3"/>
    </font>
    <font>
      <sz val="10"/>
      <color indexed="10"/>
      <name val="ＭＳ Ｐゴシック"/>
      <family val="3"/>
    </font>
    <font>
      <sz val="11"/>
      <color indexed="8"/>
      <name val="ＭＳ 明朝"/>
      <family val="1"/>
    </font>
    <font>
      <b/>
      <sz val="24"/>
      <color indexed="10"/>
      <name val="ＭＳ Ｐゴシック"/>
      <family val="3"/>
    </font>
    <font>
      <sz val="11"/>
      <color indexed="23"/>
      <name val="ＭＳ Ｐゴシック"/>
      <family val="3"/>
    </font>
    <font>
      <sz val="9"/>
      <color indexed="10"/>
      <name val="ＭＳ Ｐゴシック"/>
      <family val="3"/>
    </font>
    <font>
      <sz val="10"/>
      <color indexed="23"/>
      <name val="ＭＳ Ｐ明朝"/>
      <family val="1"/>
    </font>
    <font>
      <sz val="10"/>
      <color indexed="63"/>
      <name val="ＭＳ Ｐ明朝"/>
      <family val="1"/>
    </font>
    <font>
      <b/>
      <sz val="16"/>
      <color indexed="10"/>
      <name val="ＭＳ Ｐゴシック"/>
      <family val="3"/>
    </font>
    <font>
      <b/>
      <sz val="11"/>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rgb="FFFF0000"/>
      <name val="ＭＳ Ｐ明朝"/>
      <family val="1"/>
    </font>
    <font>
      <b/>
      <sz val="14"/>
      <color rgb="FFFF0000"/>
      <name val="ＭＳ Ｐゴシック"/>
      <family val="3"/>
    </font>
    <font>
      <sz val="10"/>
      <color rgb="FFFF0000"/>
      <name val="ＭＳ Ｐゴシック"/>
      <family val="3"/>
    </font>
    <font>
      <sz val="11"/>
      <color theme="1"/>
      <name val="ＭＳ 明朝"/>
      <family val="1"/>
    </font>
    <font>
      <b/>
      <sz val="24"/>
      <color rgb="FFFF0000"/>
      <name val="ＭＳ Ｐゴシック"/>
      <family val="3"/>
    </font>
    <font>
      <sz val="11"/>
      <color theme="0" tint="-0.4999699890613556"/>
      <name val="ＭＳ Ｐゴシック"/>
      <family val="3"/>
    </font>
    <font>
      <sz val="9"/>
      <color rgb="FFFF0000"/>
      <name val="ＭＳ Ｐゴシック"/>
      <family val="3"/>
    </font>
    <font>
      <sz val="10"/>
      <color theme="0" tint="-0.4999699890613556"/>
      <name val="ＭＳ Ｐ明朝"/>
      <family val="1"/>
    </font>
    <font>
      <sz val="10"/>
      <color theme="1" tint="0.34999001026153564"/>
      <name val="ＭＳ Ｐ明朝"/>
      <family val="1"/>
    </font>
    <font>
      <b/>
      <sz val="16"/>
      <color rgb="FFFF0000"/>
      <name val="ＭＳ Ｐゴシック"/>
      <family val="3"/>
    </font>
    <font>
      <b/>
      <sz val="11"/>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color indexed="63"/>
      </right>
      <top style="thin"/>
      <bottom>
        <color indexed="63"/>
      </bottom>
    </border>
    <border>
      <left style="dashed"/>
      <right style="dashed"/>
      <top style="medium"/>
      <bottom style="medium"/>
    </border>
    <border>
      <left style="dashed"/>
      <right style="medium"/>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hair"/>
    </border>
    <border>
      <left>
        <color indexed="63"/>
      </left>
      <right style="hair"/>
      <top style="thin"/>
      <bottom style="thin"/>
    </border>
    <border>
      <left style="thin"/>
      <right style="hair"/>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hair"/>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style="hair"/>
      <top style="hair"/>
      <bottom style="thin"/>
    </border>
    <border>
      <left style="hair"/>
      <right style="thin"/>
      <top style="hair"/>
      <bottom style="thin"/>
    </border>
    <border diagonalUp="1">
      <left style="thin"/>
      <right style="hair"/>
      <top style="thin"/>
      <bottom style="thin"/>
      <diagonal style="thin"/>
    </border>
    <border diagonalUp="1">
      <left style="hair"/>
      <right style="thin"/>
      <top style="thin"/>
      <bottom style="thin"/>
      <diagonal style="thin"/>
    </border>
    <border>
      <left>
        <color indexed="63"/>
      </left>
      <right>
        <color indexed="63"/>
      </right>
      <top style="dashed"/>
      <bottom>
        <color indexed="63"/>
      </bottom>
    </border>
    <border>
      <left style="hair"/>
      <right style="thin"/>
      <top style="thin"/>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color indexed="63"/>
      </bottom>
    </border>
    <border diagonalUp="1">
      <left style="hair"/>
      <right>
        <color indexed="63"/>
      </right>
      <top style="thin"/>
      <bottom style="thin"/>
      <diagonal style="thin"/>
    </border>
    <border>
      <left style="thin"/>
      <right>
        <color indexed="63"/>
      </right>
      <top>
        <color indexed="63"/>
      </top>
      <bottom>
        <color indexed="63"/>
      </bottom>
    </border>
    <border>
      <left>
        <color indexed="63"/>
      </left>
      <right style="dashed"/>
      <top style="medium"/>
      <bottom style="medium"/>
    </border>
    <border>
      <left>
        <color indexed="63"/>
      </left>
      <right style="dashed"/>
      <top>
        <color indexed="63"/>
      </top>
      <bottom style="medium"/>
    </border>
    <border>
      <left style="dashed"/>
      <right style="dashed"/>
      <top>
        <color indexed="63"/>
      </top>
      <bottom style="medium"/>
    </border>
    <border>
      <left style="dashed"/>
      <right style="medium"/>
      <top>
        <color indexed="63"/>
      </top>
      <bottom style="medium"/>
    </border>
    <border>
      <left style="thin"/>
      <right style="dashed"/>
      <top>
        <color indexed="63"/>
      </top>
      <bottom style="thin"/>
    </border>
    <border>
      <left style="dashed"/>
      <right style="dashed"/>
      <top>
        <color indexed="63"/>
      </top>
      <bottom style="thin"/>
    </border>
    <border>
      <left style="dashed"/>
      <right style="medium"/>
      <top>
        <color indexed="63"/>
      </top>
      <bottom style="thin"/>
    </border>
    <border>
      <left style="thin"/>
      <right style="dashed"/>
      <top style="thin"/>
      <bottom style="thin"/>
    </border>
    <border>
      <left>
        <color indexed="63"/>
      </left>
      <right style="dashed"/>
      <top>
        <color indexed="63"/>
      </top>
      <bottom>
        <color indexed="63"/>
      </bottom>
    </border>
    <border>
      <left style="dashed"/>
      <right style="dashed"/>
      <top style="thin"/>
      <bottom style="thin"/>
    </border>
    <border>
      <left style="dashed"/>
      <right style="medium"/>
      <top style="thin"/>
      <bottom style="thin"/>
    </border>
    <border>
      <left>
        <color indexed="63"/>
      </left>
      <right>
        <color indexed="63"/>
      </right>
      <top style="medium"/>
      <bottom style="medium"/>
    </border>
    <border>
      <left style="thin"/>
      <right style="thin"/>
      <top style="thin"/>
      <bottom style="dotted"/>
    </border>
    <border>
      <left style="thin"/>
      <right>
        <color indexed="63"/>
      </right>
      <top>
        <color indexed="63"/>
      </top>
      <bottom style="thin"/>
    </border>
    <border>
      <left>
        <color indexed="63"/>
      </left>
      <right style="thin"/>
      <top style="thin"/>
      <bottom style="dotted"/>
    </border>
    <border>
      <left>
        <color indexed="63"/>
      </left>
      <right style="thin"/>
      <top style="dotted"/>
      <bottom style="thin"/>
    </border>
    <border>
      <left style="thin"/>
      <right>
        <color indexed="63"/>
      </right>
      <top style="thin"/>
      <bottom style="thin"/>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hair"/>
    </border>
    <border>
      <left style="thin"/>
      <right style="thin"/>
      <top style="medium"/>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thin"/>
    </border>
    <border>
      <left style="thin"/>
      <right style="medium"/>
      <top style="medium"/>
      <bottom style="thin"/>
    </border>
    <border>
      <left style="medium"/>
      <right style="thin"/>
      <top style="thin"/>
      <bottom>
        <color indexed="63"/>
      </bottom>
    </border>
    <border>
      <left>
        <color indexed="63"/>
      </left>
      <right style="medium"/>
      <top style="thin"/>
      <bottom style="medium"/>
    </border>
    <border>
      <left>
        <color indexed="63"/>
      </left>
      <right style="medium"/>
      <top style="thin"/>
      <bottom>
        <color indexed="63"/>
      </bottom>
    </border>
    <border>
      <left style="medium"/>
      <right style="thin"/>
      <top style="thin"/>
      <bottom style="medium"/>
    </border>
    <border>
      <left style="thin"/>
      <right style="medium"/>
      <top>
        <color indexed="63"/>
      </top>
      <bottom style="thin"/>
    </border>
    <border>
      <left style="medium"/>
      <right>
        <color indexed="63"/>
      </right>
      <top>
        <color indexed="63"/>
      </top>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style="hair"/>
      <right style="hair"/>
      <top style="hair"/>
      <bottom style="thin"/>
    </border>
    <border>
      <left>
        <color indexed="63"/>
      </left>
      <right style="hair"/>
      <top>
        <color indexed="63"/>
      </top>
      <bottom style="thin"/>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style="thin"/>
      <right style="thin"/>
      <top style="medium"/>
      <bottom style="thin"/>
    </border>
    <border>
      <left style="thin"/>
      <right style="thin"/>
      <top>
        <color indexed="63"/>
      </top>
      <bottom style="medium"/>
    </border>
    <border>
      <left style="thin"/>
      <right style="hair"/>
      <top style="thin"/>
      <bottom style="hair"/>
    </border>
    <border>
      <left style="hair"/>
      <right style="hair"/>
      <top style="thin"/>
      <bottom style="hair"/>
    </border>
    <border>
      <left style="hair">
        <color theme="0" tint="-0.3499799966812134"/>
      </left>
      <right>
        <color indexed="63"/>
      </right>
      <top style="hair">
        <color theme="0" tint="-0.3499799966812134"/>
      </top>
      <bottom>
        <color indexed="63"/>
      </bottom>
    </border>
    <border>
      <left>
        <color indexed="63"/>
      </left>
      <right style="hair">
        <color theme="0" tint="-0.3499799966812134"/>
      </right>
      <top style="hair">
        <color theme="0" tint="-0.3499799966812134"/>
      </top>
      <bottom>
        <color indexed="63"/>
      </bottom>
    </border>
    <border>
      <left style="hair">
        <color theme="0" tint="-0.3499799966812134"/>
      </left>
      <right>
        <color indexed="63"/>
      </right>
      <top>
        <color indexed="63"/>
      </top>
      <bottom>
        <color indexed="63"/>
      </bottom>
    </border>
    <border>
      <left>
        <color indexed="63"/>
      </left>
      <right style="hair">
        <color theme="0" tint="-0.3499799966812134"/>
      </right>
      <top>
        <color indexed="63"/>
      </top>
      <bottom>
        <color indexed="63"/>
      </bottom>
    </border>
    <border>
      <left style="hair">
        <color theme="0" tint="-0.3499799966812134"/>
      </left>
      <right>
        <color indexed="63"/>
      </right>
      <top>
        <color indexed="63"/>
      </top>
      <bottom style="hair">
        <color theme="0" tint="-0.3499799966812134"/>
      </bottom>
    </border>
    <border>
      <left>
        <color indexed="63"/>
      </left>
      <right style="hair">
        <color theme="0" tint="-0.3499799966812134"/>
      </right>
      <top>
        <color indexed="63"/>
      </top>
      <bottom style="hair">
        <color theme="0" tint="-0.3499799966812134"/>
      </bottom>
    </border>
    <border>
      <left>
        <color indexed="63"/>
      </left>
      <right style="hair"/>
      <top style="thin"/>
      <bottom style="hair"/>
    </border>
    <border>
      <left style="hair"/>
      <right>
        <color indexed="63"/>
      </right>
      <top style="thin"/>
      <bottom style="hair"/>
    </border>
    <border>
      <left style="thin"/>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dashed"/>
      <top style="dashed"/>
      <bottom>
        <color indexed="63"/>
      </bottom>
    </border>
    <border>
      <left style="thin"/>
      <right>
        <color indexed="63"/>
      </right>
      <top>
        <color indexed="63"/>
      </top>
      <bottom style="medium"/>
    </border>
    <border>
      <left style="medium"/>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ashed"/>
      <top style="thin"/>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dashed"/>
      <top>
        <color indexed="63"/>
      </top>
      <bottom style="thin"/>
    </border>
    <border>
      <left>
        <color indexed="63"/>
      </left>
      <right style="thin"/>
      <top style="medium"/>
      <bottom>
        <color indexed="63"/>
      </bottom>
    </border>
    <border>
      <left style="medium"/>
      <right>
        <color indexed="63"/>
      </right>
      <top style="thin"/>
      <bottom style="medium"/>
    </border>
    <border>
      <left style="medium"/>
      <right>
        <color indexed="63"/>
      </right>
      <top style="medium"/>
      <bottom style="dashed"/>
    </border>
    <border>
      <left>
        <color indexed="63"/>
      </left>
      <right style="thin"/>
      <top style="medium"/>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thin"/>
      <bottom style="dotted"/>
    </border>
    <border>
      <left style="thin"/>
      <right>
        <color indexed="63"/>
      </right>
      <top style="dotted"/>
      <bottom style="thin"/>
    </border>
    <border>
      <left style="thin"/>
      <right>
        <color indexed="63"/>
      </right>
      <top style="medium"/>
      <bottom style="medium"/>
    </border>
    <border>
      <left>
        <color indexed="63"/>
      </left>
      <right style="thin"/>
      <top style="medium"/>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double"/>
      <top>
        <color indexed="63"/>
      </top>
      <bottom style="hair"/>
    </border>
    <border>
      <left style="double"/>
      <right>
        <color indexed="63"/>
      </right>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hair"/>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color indexed="63"/>
      </top>
      <bottom style="hair"/>
    </border>
    <border>
      <left style="hair"/>
      <right>
        <color indexed="63"/>
      </right>
      <top style="hair"/>
      <bottom style="thin"/>
    </border>
    <border>
      <left style="double"/>
      <right>
        <color indexed="63"/>
      </right>
      <top>
        <color indexed="63"/>
      </top>
      <bottom style="hair"/>
    </border>
    <border>
      <left style="double"/>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style="thin"/>
      <top>
        <color indexed="63"/>
      </top>
      <bottom style="thin"/>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9" fillId="0" borderId="0" applyNumberFormat="0" applyFill="0" applyBorder="0" applyAlignment="0" applyProtection="0"/>
    <xf numFmtId="0" fontId="81" fillId="32" borderId="0" applyNumberFormat="0" applyBorder="0" applyAlignment="0" applyProtection="0"/>
  </cellStyleXfs>
  <cellXfs count="1045">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3" fillId="0" borderId="0" xfId="0" applyFont="1" applyBorder="1" applyAlignment="1">
      <alignment horizontal="lef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11" xfId="0" applyFont="1" applyBorder="1" applyAlignment="1">
      <alignment horizontal="left" vertical="center" shrinkToFit="1"/>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0" fontId="6" fillId="0" borderId="0" xfId="0" applyFont="1" applyAlignment="1">
      <alignment vertical="center" shrinkToFit="1"/>
    </xf>
    <xf numFmtId="0" fontId="4" fillId="0" borderId="0" xfId="0" applyFont="1" applyAlignment="1">
      <alignment vertical="center" shrinkToFit="1"/>
    </xf>
    <xf numFmtId="0" fontId="6" fillId="0" borderId="0" xfId="0" applyFont="1" applyBorder="1" applyAlignment="1">
      <alignment vertical="center" shrinkToFit="1"/>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3" fillId="0" borderId="13" xfId="0" applyFont="1" applyBorder="1" applyAlignment="1">
      <alignment/>
    </xf>
    <xf numFmtId="0" fontId="3" fillId="0" borderId="0" xfId="0" applyFont="1" applyBorder="1" applyAlignment="1">
      <alignment horizontal="left" vertical="center" shrinkToFit="1"/>
    </xf>
    <xf numFmtId="0" fontId="3" fillId="0" borderId="14" xfId="0" applyFont="1" applyBorder="1" applyAlignment="1">
      <alignment/>
    </xf>
    <xf numFmtId="0" fontId="7" fillId="0" borderId="15" xfId="0" applyFont="1" applyBorder="1" applyAlignment="1">
      <alignment horizontal="left"/>
    </xf>
    <xf numFmtId="0" fontId="7" fillId="0" borderId="13" xfId="0" applyFont="1" applyBorder="1" applyAlignment="1">
      <alignment horizontal="lef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11" xfId="0" applyFont="1" applyBorder="1" applyAlignment="1">
      <alignment vertical="center" shrinkToFit="1"/>
    </xf>
    <xf numFmtId="0" fontId="5" fillId="0" borderId="16" xfId="0" applyFont="1" applyBorder="1" applyAlignment="1">
      <alignment horizontal="center" vertical="center"/>
    </xf>
    <xf numFmtId="0" fontId="11" fillId="0" borderId="0" xfId="0" applyFont="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0" xfId="0" applyFont="1" applyAlignment="1">
      <alignment vertical="center" shrinkToFit="1"/>
    </xf>
    <xf numFmtId="0" fontId="3" fillId="0" borderId="12" xfId="0" applyFont="1" applyBorder="1" applyAlignment="1">
      <alignment vertical="center"/>
    </xf>
    <xf numFmtId="0" fontId="7" fillId="0" borderId="17" xfId="0" applyFont="1" applyBorder="1" applyAlignment="1">
      <alignment horizontal="righ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xf>
    <xf numFmtId="0" fontId="0" fillId="0" borderId="23" xfId="0" applyBorder="1" applyAlignment="1">
      <alignment horizontal="right" vertical="center"/>
    </xf>
    <xf numFmtId="0" fontId="0" fillId="0" borderId="24" xfId="0" applyBorder="1" applyAlignment="1">
      <alignment horizontal="right"/>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0" xfId="0" applyNumberFormat="1" applyAlignment="1">
      <alignment vertical="center"/>
    </xf>
    <xf numFmtId="0" fontId="0" fillId="0" borderId="27" xfId="0" applyBorder="1" applyAlignment="1">
      <alignment horizontal="center" vertical="center"/>
    </xf>
    <xf numFmtId="0" fontId="0" fillId="0" borderId="28" xfId="0" applyBorder="1" applyAlignment="1">
      <alignment/>
    </xf>
    <xf numFmtId="176" fontId="0" fillId="0" borderId="29" xfId="0" applyNumberFormat="1" applyBorder="1" applyAlignment="1">
      <alignment vertical="center"/>
    </xf>
    <xf numFmtId="176" fontId="0" fillId="0" borderId="28"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0"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vertical="center"/>
    </xf>
    <xf numFmtId="176" fontId="0" fillId="0" borderId="22" xfId="0" applyNumberFormat="1" applyBorder="1" applyAlignment="1">
      <alignment vertical="center"/>
    </xf>
    <xf numFmtId="176" fontId="0" fillId="0" borderId="36" xfId="0" applyNumberFormat="1" applyBorder="1" applyAlignment="1">
      <alignment vertical="center"/>
    </xf>
    <xf numFmtId="176" fontId="0" fillId="0" borderId="37" xfId="0" applyNumberFormat="1" applyBorder="1" applyAlignment="1">
      <alignment vertical="center"/>
    </xf>
    <xf numFmtId="176" fontId="0" fillId="0" borderId="38" xfId="0" applyNumberFormat="1" applyBorder="1" applyAlignment="1">
      <alignment vertical="center"/>
    </xf>
    <xf numFmtId="176" fontId="0" fillId="0" borderId="39" xfId="0" applyNumberFormat="1" applyBorder="1" applyAlignment="1">
      <alignment vertical="center"/>
    </xf>
    <xf numFmtId="176" fontId="0" fillId="0" borderId="40" xfId="0" applyNumberFormat="1" applyBorder="1" applyAlignment="1">
      <alignment vertical="center"/>
    </xf>
    <xf numFmtId="176" fontId="0" fillId="0" borderId="26" xfId="0" applyNumberFormat="1" applyBorder="1" applyAlignment="1">
      <alignment vertical="center"/>
    </xf>
    <xf numFmtId="176" fontId="0" fillId="0" borderId="41" xfId="0" applyNumberFormat="1" applyBorder="1" applyAlignment="1">
      <alignment vertical="center"/>
    </xf>
    <xf numFmtId="176" fontId="0" fillId="0" borderId="42"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3" xfId="0" applyFill="1" applyBorder="1" applyAlignment="1">
      <alignment horizontal="center" vertical="center"/>
    </xf>
    <xf numFmtId="0" fontId="0" fillId="0" borderId="26"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xf>
    <xf numFmtId="0" fontId="13" fillId="0" borderId="51" xfId="0" applyFont="1" applyBorder="1" applyAlignment="1">
      <alignment horizontal="center" vertical="center" shrinkToFit="1"/>
    </xf>
    <xf numFmtId="0" fontId="13" fillId="0" borderId="28"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Alignment="1">
      <alignment horizontal="center" wrapText="1"/>
    </xf>
    <xf numFmtId="0" fontId="0" fillId="0" borderId="27"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xf>
    <xf numFmtId="0" fontId="0" fillId="0" borderId="42" xfId="0" applyBorder="1" applyAlignment="1">
      <alignment horizontal="center" vertical="center" shrinkToFit="1"/>
    </xf>
    <xf numFmtId="0" fontId="0" fillId="0" borderId="52" xfId="0" applyBorder="1" applyAlignment="1">
      <alignment horizontal="center" vertical="center" shrinkToFit="1"/>
    </xf>
    <xf numFmtId="49" fontId="0" fillId="0" borderId="44" xfId="0" applyNumberFormat="1" applyBorder="1" applyAlignment="1">
      <alignment horizontal="center" vertical="center" shrinkToFit="1"/>
    </xf>
    <xf numFmtId="49" fontId="0" fillId="0" borderId="26" xfId="0" applyNumberFormat="1" applyBorder="1" applyAlignment="1">
      <alignment horizontal="center" vertical="center"/>
    </xf>
    <xf numFmtId="0" fontId="0" fillId="0" borderId="20" xfId="0" applyBorder="1" applyAlignment="1">
      <alignment horizontal="right" vertical="center" wrapText="1"/>
    </xf>
    <xf numFmtId="0" fontId="7" fillId="0" borderId="15" xfId="0" applyFont="1" applyBorder="1" applyAlignment="1">
      <alignment horizontal="left" vertical="center"/>
    </xf>
    <xf numFmtId="0" fontId="0" fillId="6" borderId="26" xfId="0" applyFill="1" applyBorder="1" applyAlignment="1">
      <alignment horizontal="center" vertical="center"/>
    </xf>
    <xf numFmtId="0" fontId="0" fillId="6" borderId="44" xfId="0" applyFill="1" applyBorder="1" applyAlignment="1">
      <alignment horizontal="center" vertical="center"/>
    </xf>
    <xf numFmtId="0" fontId="0" fillId="0" borderId="40" xfId="0"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2" fillId="0" borderId="10" xfId="0" applyFont="1" applyBorder="1" applyAlignment="1">
      <alignment horizontal="center" vertical="center" shrinkToFit="1"/>
    </xf>
    <xf numFmtId="0" fontId="13" fillId="0" borderId="15" xfId="0" applyNumberFormat="1" applyFont="1" applyBorder="1" applyAlignment="1">
      <alignment vertical="center"/>
    </xf>
    <xf numFmtId="0" fontId="13" fillId="0" borderId="28" xfId="0" applyNumberFormat="1" applyFont="1" applyBorder="1" applyAlignment="1">
      <alignment vertical="center"/>
    </xf>
    <xf numFmtId="0" fontId="10" fillId="0" borderId="53" xfId="0" applyFont="1" applyBorder="1" applyAlignment="1">
      <alignment horizontal="center" vertical="center" shrinkToFit="1"/>
    </xf>
    <xf numFmtId="0" fontId="10" fillId="0" borderId="54" xfId="0" applyFont="1" applyBorder="1" applyAlignment="1">
      <alignment vertical="center" shrinkToFit="1"/>
    </xf>
    <xf numFmtId="0" fontId="13" fillId="0" borderId="55" xfId="0" applyFont="1" applyBorder="1" applyAlignment="1">
      <alignment vertical="center" shrinkToFit="1"/>
    </xf>
    <xf numFmtId="0" fontId="13" fillId="0" borderId="14" xfId="0" applyFont="1" applyBorder="1" applyAlignment="1">
      <alignment vertical="center" shrinkToFit="1"/>
    </xf>
    <xf numFmtId="0" fontId="10" fillId="0" borderId="37" xfId="0" applyFont="1" applyBorder="1" applyAlignment="1">
      <alignment horizontal="center" shrinkToFit="1"/>
    </xf>
    <xf numFmtId="0" fontId="13" fillId="0" borderId="0" xfId="0" applyFont="1" applyBorder="1" applyAlignment="1">
      <alignment horizontal="center" vertical="center" shrinkToFit="1"/>
    </xf>
    <xf numFmtId="0" fontId="7" fillId="0" borderId="15" xfId="0" applyFont="1" applyBorder="1" applyAlignment="1">
      <alignment horizontal="center" vertical="center"/>
    </xf>
    <xf numFmtId="0" fontId="0" fillId="0" borderId="56" xfId="0" applyBorder="1" applyAlignment="1">
      <alignment horizontal="center" vertical="center"/>
    </xf>
    <xf numFmtId="0" fontId="0" fillId="0" borderId="44" xfId="0" applyBorder="1" applyAlignment="1">
      <alignment horizontal="left" vertical="center"/>
    </xf>
    <xf numFmtId="49" fontId="0" fillId="6" borderId="41" xfId="0" applyNumberFormat="1" applyFill="1" applyBorder="1" applyAlignment="1">
      <alignment horizontal="center" vertical="center"/>
    </xf>
    <xf numFmtId="178" fontId="13" fillId="0" borderId="57" xfId="0" applyNumberFormat="1" applyFont="1" applyBorder="1" applyAlignment="1">
      <alignment vertical="center" shrinkToFit="1"/>
    </xf>
    <xf numFmtId="0" fontId="7" fillId="0" borderId="41" xfId="0" applyFont="1" applyBorder="1" applyAlignment="1">
      <alignment horizontal="center" vertical="center" shrinkToFit="1"/>
    </xf>
    <xf numFmtId="0" fontId="7" fillId="0" borderId="44" xfId="0" applyFont="1" applyBorder="1" applyAlignment="1">
      <alignment horizontal="center" vertical="center" shrinkToFit="1"/>
    </xf>
    <xf numFmtId="0" fontId="0" fillId="0" borderId="0" xfId="0" applyBorder="1" applyAlignment="1">
      <alignment vertical="center" shrinkToFit="1"/>
    </xf>
    <xf numFmtId="0" fontId="82" fillId="0" borderId="0" xfId="0" applyFont="1" applyAlignment="1">
      <alignment vertical="center"/>
    </xf>
    <xf numFmtId="0" fontId="7" fillId="0" borderId="41" xfId="0" applyFont="1" applyBorder="1" applyAlignment="1">
      <alignment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6" fillId="0" borderId="11" xfId="0" applyFont="1" applyBorder="1" applyAlignment="1">
      <alignment vertical="center" shrinkToFit="1"/>
    </xf>
    <xf numFmtId="0" fontId="4" fillId="0" borderId="11" xfId="0" applyFont="1" applyBorder="1" applyAlignment="1">
      <alignment vertical="center" shrinkToFit="1"/>
    </xf>
    <xf numFmtId="0" fontId="3" fillId="0" borderId="69" xfId="0" applyFont="1" applyBorder="1" applyAlignment="1">
      <alignment vertical="center" shrinkToFit="1"/>
    </xf>
    <xf numFmtId="0" fontId="0" fillId="6" borderId="46" xfId="0" applyFill="1" applyBorder="1" applyAlignment="1">
      <alignment vertical="center" shrinkToFit="1"/>
    </xf>
    <xf numFmtId="0" fontId="0" fillId="0" borderId="57" xfId="0" applyBorder="1" applyAlignment="1">
      <alignment/>
    </xf>
    <xf numFmtId="0" fontId="0" fillId="33" borderId="0" xfId="0" applyFill="1" applyBorder="1" applyAlignment="1">
      <alignment horizontal="center" vertical="center"/>
    </xf>
    <xf numFmtId="0" fontId="0" fillId="0" borderId="43" xfId="0" applyBorder="1" applyAlignment="1">
      <alignment horizontal="center"/>
    </xf>
    <xf numFmtId="0" fontId="0" fillId="0" borderId="52" xfId="0" applyBorder="1" applyAlignment="1">
      <alignment/>
    </xf>
    <xf numFmtId="0" fontId="0" fillId="0" borderId="0" xfId="0" applyBorder="1" applyAlignment="1">
      <alignment wrapText="1"/>
    </xf>
    <xf numFmtId="0" fontId="3" fillId="0" borderId="0" xfId="0" applyFont="1" applyBorder="1" applyAlignment="1">
      <alignment vertical="top" shrinkToFit="1"/>
    </xf>
    <xf numFmtId="0" fontId="3" fillId="0" borderId="0" xfId="0" applyFont="1" applyBorder="1" applyAlignment="1">
      <alignment vertical="top" wrapText="1"/>
    </xf>
    <xf numFmtId="178" fontId="3" fillId="0" borderId="41" xfId="0" applyNumberFormat="1" applyFont="1" applyBorder="1" applyAlignment="1">
      <alignment horizontal="center" vertical="center" shrinkToFit="1"/>
    </xf>
    <xf numFmtId="0" fontId="14" fillId="0" borderId="0" xfId="0" applyFont="1" applyAlignment="1">
      <alignment/>
    </xf>
    <xf numFmtId="0" fontId="14" fillId="0" borderId="70" xfId="0" applyFont="1" applyBorder="1" applyAlignment="1">
      <alignment horizontal="center" vertical="center"/>
    </xf>
    <xf numFmtId="0" fontId="14" fillId="0" borderId="27"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14" fillId="0" borderId="28" xfId="0" applyFont="1" applyBorder="1" applyAlignment="1">
      <alignment/>
    </xf>
    <xf numFmtId="0" fontId="14" fillId="0" borderId="41" xfId="0" applyFont="1" applyBorder="1" applyAlignment="1">
      <alignment/>
    </xf>
    <xf numFmtId="0" fontId="14" fillId="0" borderId="44" xfId="0" applyFont="1" applyBorder="1" applyAlignment="1">
      <alignment horizontal="center" vertical="center"/>
    </xf>
    <xf numFmtId="0" fontId="14" fillId="0" borderId="0" xfId="0" applyFont="1" applyBorder="1" applyAlignment="1">
      <alignment/>
    </xf>
    <xf numFmtId="0" fontId="14" fillId="0" borderId="17" xfId="0" applyFont="1" applyBorder="1" applyAlignment="1">
      <alignment/>
    </xf>
    <xf numFmtId="0" fontId="14" fillId="0" borderId="37" xfId="0" applyFont="1" applyBorder="1" applyAlignment="1">
      <alignment/>
    </xf>
    <xf numFmtId="0" fontId="14" fillId="0" borderId="57" xfId="0" applyFont="1" applyBorder="1" applyAlignment="1">
      <alignment/>
    </xf>
    <xf numFmtId="0" fontId="14" fillId="0" borderId="22" xfId="0" applyFont="1" applyBorder="1" applyAlignment="1">
      <alignment/>
    </xf>
    <xf numFmtId="0" fontId="14" fillId="0" borderId="71" xfId="0" applyFont="1" applyBorder="1" applyAlignment="1">
      <alignment/>
    </xf>
    <xf numFmtId="0" fontId="14" fillId="0" borderId="32" xfId="0" applyFont="1" applyBorder="1" applyAlignment="1">
      <alignment/>
    </xf>
    <xf numFmtId="0" fontId="14" fillId="0" borderId="0" xfId="0" applyFont="1" applyBorder="1" applyAlignment="1">
      <alignment horizontal="left"/>
    </xf>
    <xf numFmtId="0" fontId="14" fillId="0" borderId="57" xfId="0" applyFont="1" applyBorder="1" applyAlignment="1">
      <alignment horizontal="center" vertical="center"/>
    </xf>
    <xf numFmtId="0" fontId="0" fillId="0" borderId="0" xfId="0" applyAlignment="1">
      <alignment horizontal="left"/>
    </xf>
    <xf numFmtId="0" fontId="0" fillId="33" borderId="20" xfId="0" applyFill="1" applyBorder="1" applyAlignment="1">
      <alignment horizontal="center" vertical="center"/>
    </xf>
    <xf numFmtId="0" fontId="0" fillId="0" borderId="23" xfId="0" applyBorder="1" applyAlignment="1">
      <alignment horizontal="center" vertical="center" wrapText="1"/>
    </xf>
    <xf numFmtId="0" fontId="0" fillId="33" borderId="17" xfId="0" applyFill="1" applyBorder="1" applyAlignment="1">
      <alignment horizontal="center" vertical="center"/>
    </xf>
    <xf numFmtId="0" fontId="0" fillId="33" borderId="71" xfId="0" applyFill="1" applyBorder="1" applyAlignment="1">
      <alignment vertical="center" shrinkToFit="1"/>
    </xf>
    <xf numFmtId="0" fontId="0" fillId="33" borderId="28" xfId="0" applyFill="1" applyBorder="1" applyAlignment="1">
      <alignment vertical="center" shrinkToFit="1"/>
    </xf>
    <xf numFmtId="0" fontId="0" fillId="0" borderId="0" xfId="0" applyAlignment="1">
      <alignment/>
    </xf>
    <xf numFmtId="0" fontId="14" fillId="0" borderId="72" xfId="0" applyFont="1" applyBorder="1" applyAlignment="1">
      <alignment vertical="center"/>
    </xf>
    <xf numFmtId="0" fontId="14" fillId="0" borderId="73" xfId="0" applyFont="1" applyBorder="1" applyAlignment="1">
      <alignment vertical="center"/>
    </xf>
    <xf numFmtId="0" fontId="0" fillId="0" borderId="74"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14" fillId="0" borderId="75" xfId="0" applyFont="1" applyBorder="1" applyAlignment="1">
      <alignment horizontal="center" vertical="center"/>
    </xf>
    <xf numFmtId="0" fontId="18" fillId="0" borderId="76"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4" fillId="0" borderId="28"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horizontal="right"/>
    </xf>
    <xf numFmtId="0" fontId="20" fillId="0" borderId="0" xfId="0" applyFont="1" applyBorder="1" applyAlignment="1">
      <alignment horizontal="center"/>
    </xf>
    <xf numFmtId="0" fontId="14" fillId="0" borderId="41" xfId="0" applyFont="1" applyBorder="1" applyAlignment="1">
      <alignment horizontal="distributed"/>
    </xf>
    <xf numFmtId="178" fontId="14" fillId="0" borderId="37" xfId="0" applyNumberFormat="1" applyFont="1" applyBorder="1" applyAlignment="1">
      <alignment horizontal="center" vertical="center"/>
    </xf>
    <xf numFmtId="0" fontId="14" fillId="0" borderId="40" xfId="0" applyFont="1" applyBorder="1" applyAlignment="1">
      <alignment horizontal="left" vertical="center"/>
    </xf>
    <xf numFmtId="0" fontId="14" fillId="0" borderId="0" xfId="0" applyFont="1" applyBorder="1" applyAlignment="1">
      <alignment/>
    </xf>
    <xf numFmtId="0" fontId="14" fillId="0" borderId="37" xfId="0" applyFont="1" applyBorder="1" applyAlignment="1">
      <alignment horizontal="distributed"/>
    </xf>
    <xf numFmtId="0" fontId="20" fillId="0" borderId="37" xfId="0" applyFont="1" applyBorder="1" applyAlignment="1">
      <alignment horizontal="distributed"/>
    </xf>
    <xf numFmtId="0" fontId="0" fillId="0" borderId="0" xfId="0" applyBorder="1" applyAlignment="1">
      <alignment/>
    </xf>
    <xf numFmtId="0" fontId="0" fillId="33" borderId="23" xfId="0" applyFill="1" applyBorder="1" applyAlignment="1">
      <alignment horizontal="center" vertical="center"/>
    </xf>
    <xf numFmtId="0" fontId="0" fillId="33" borderId="57" xfId="0" applyFill="1" applyBorder="1" applyAlignment="1">
      <alignment vertical="center" shrinkToFit="1"/>
    </xf>
    <xf numFmtId="0" fontId="0" fillId="33" borderId="0" xfId="0" applyFill="1" applyBorder="1" applyAlignment="1">
      <alignment vertical="center" shrinkToFit="1"/>
    </xf>
    <xf numFmtId="0" fontId="0" fillId="0" borderId="57" xfId="0" applyBorder="1" applyAlignment="1">
      <alignment/>
    </xf>
    <xf numFmtId="0" fontId="14" fillId="0" borderId="0" xfId="0" applyFont="1" applyBorder="1" applyAlignment="1">
      <alignment vertical="top"/>
    </xf>
    <xf numFmtId="0" fontId="14" fillId="0" borderId="74" xfId="0" applyFont="1" applyBorder="1" applyAlignment="1">
      <alignment/>
    </xf>
    <xf numFmtId="0" fontId="0" fillId="0" borderId="0" xfId="0" applyAlignment="1">
      <alignment horizontal="center" vertical="center" shrinkToFit="1"/>
    </xf>
    <xf numFmtId="49" fontId="0" fillId="0" borderId="0" xfId="0" applyNumberFormat="1" applyAlignment="1">
      <alignment horizontal="center" vertical="center"/>
    </xf>
    <xf numFmtId="0" fontId="0" fillId="0" borderId="0" xfId="0" applyAlignment="1">
      <alignment horizontal="right" vertical="center"/>
    </xf>
    <xf numFmtId="0" fontId="0" fillId="0" borderId="0" xfId="0" applyNumberFormat="1" applyAlignment="1">
      <alignment horizontal="center" vertical="center"/>
    </xf>
    <xf numFmtId="0" fontId="0" fillId="0" borderId="71" xfId="0" applyBorder="1" applyAlignment="1">
      <alignment horizontal="center" vertical="center"/>
    </xf>
    <xf numFmtId="0" fontId="0" fillId="0" borderId="44" xfId="0" applyBorder="1" applyAlignment="1">
      <alignment horizontal="center" vertical="center"/>
    </xf>
    <xf numFmtId="0" fontId="0" fillId="0" borderId="74" xfId="0" applyBorder="1" applyAlignment="1">
      <alignment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vertical="center"/>
    </xf>
    <xf numFmtId="0" fontId="17" fillId="0" borderId="0" xfId="0" applyFont="1" applyAlignment="1">
      <alignment horizontal="center" vertical="center"/>
    </xf>
    <xf numFmtId="0" fontId="0" fillId="0" borderId="0" xfId="0" applyBorder="1" applyAlignment="1">
      <alignment vertical="center"/>
    </xf>
    <xf numFmtId="0" fontId="23" fillId="0" borderId="0" xfId="0" applyFont="1" applyAlignment="1">
      <alignment horizontal="center" vertical="center"/>
    </xf>
    <xf numFmtId="0" fontId="17" fillId="0" borderId="41" xfId="0" applyFont="1" applyBorder="1" applyAlignment="1">
      <alignment vertical="center"/>
    </xf>
    <xf numFmtId="0" fontId="17" fillId="0" borderId="0" xfId="0" applyFont="1" applyAlignment="1">
      <alignment horizontal="left" vertical="center"/>
    </xf>
    <xf numFmtId="0" fontId="0" fillId="0" borderId="28" xfId="0" applyBorder="1" applyAlignment="1">
      <alignment vertical="center"/>
    </xf>
    <xf numFmtId="0" fontId="0" fillId="0" borderId="17" xfId="0" applyBorder="1" applyAlignment="1">
      <alignment horizontal="left" vertical="center"/>
    </xf>
    <xf numFmtId="0" fontId="17" fillId="0" borderId="28" xfId="0" applyFont="1" applyBorder="1" applyAlignment="1">
      <alignment vertical="center"/>
    </xf>
    <xf numFmtId="0" fontId="17" fillId="0" borderId="0" xfId="0" applyFont="1" applyAlignment="1">
      <alignment vertical="center"/>
    </xf>
    <xf numFmtId="0" fontId="17" fillId="0" borderId="0" xfId="0" applyFont="1" applyAlignment="1">
      <alignment vertical="center" wrapText="1"/>
    </xf>
    <xf numFmtId="0" fontId="0" fillId="0" borderId="77" xfId="0" applyBorder="1" applyAlignment="1">
      <alignment vertical="center"/>
    </xf>
    <xf numFmtId="0" fontId="17" fillId="0" borderId="77" xfId="0" applyFont="1" applyBorder="1" applyAlignment="1">
      <alignment vertical="center"/>
    </xf>
    <xf numFmtId="0" fontId="0" fillId="0" borderId="79" xfId="0" applyBorder="1" applyAlignment="1">
      <alignment horizontal="center" vertical="center"/>
    </xf>
    <xf numFmtId="0" fontId="0" fillId="0" borderId="80" xfId="0" applyBorder="1" applyAlignment="1">
      <alignment vertical="center"/>
    </xf>
    <xf numFmtId="0" fontId="0" fillId="0" borderId="80" xfId="0" applyBorder="1" applyAlignment="1">
      <alignment horizontal="center" vertical="center"/>
    </xf>
    <xf numFmtId="0" fontId="17" fillId="0" borderId="78" xfId="0" applyFont="1" applyBorder="1" applyAlignment="1">
      <alignment vertical="center"/>
    </xf>
    <xf numFmtId="0" fontId="17" fillId="0" borderId="80" xfId="0" applyFont="1" applyBorder="1" applyAlignment="1">
      <alignment vertical="center"/>
    </xf>
    <xf numFmtId="0" fontId="26" fillId="0" borderId="0" xfId="0" applyFont="1" applyBorder="1" applyAlignment="1">
      <alignment horizontal="center" vertical="center"/>
    </xf>
    <xf numFmtId="0" fontId="27" fillId="0" borderId="0" xfId="0" applyFont="1" applyAlignment="1">
      <alignment horizontal="center"/>
    </xf>
    <xf numFmtId="0" fontId="0" fillId="0" borderId="81" xfId="0" applyBorder="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12" xfId="0" applyBorder="1" applyAlignment="1">
      <alignment vertical="center"/>
    </xf>
    <xf numFmtId="0" fontId="0" fillId="0" borderId="85" xfId="0"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horizontal="center" vertical="center"/>
    </xf>
    <xf numFmtId="0" fontId="13" fillId="0" borderId="0" xfId="0" applyFont="1" applyAlignment="1">
      <alignment vertical="center"/>
    </xf>
    <xf numFmtId="178" fontId="0" fillId="0" borderId="89" xfId="0" applyNumberFormat="1" applyBorder="1" applyAlignment="1">
      <alignment horizontal="center" vertical="center" shrinkToFit="1"/>
    </xf>
    <xf numFmtId="178" fontId="0" fillId="0" borderId="82" xfId="0" applyNumberFormat="1" applyBorder="1" applyAlignment="1">
      <alignment horizontal="center" vertical="center" shrinkToFit="1"/>
    </xf>
    <xf numFmtId="178" fontId="0" fillId="0" borderId="90" xfId="0" applyNumberFormat="1" applyBorder="1" applyAlignment="1">
      <alignment horizontal="center" vertical="center" shrinkToFit="1"/>
    </xf>
    <xf numFmtId="178" fontId="0" fillId="0" borderId="89" xfId="0" applyNumberFormat="1" applyBorder="1" applyAlignment="1">
      <alignment horizontal="right" vertical="center" shrinkToFit="1"/>
    </xf>
    <xf numFmtId="178" fontId="0" fillId="0" borderId="71" xfId="0" applyNumberFormat="1" applyBorder="1" applyAlignment="1">
      <alignment horizontal="center" vertical="center" shrinkToFit="1"/>
    </xf>
    <xf numFmtId="178" fontId="0" fillId="0" borderId="32" xfId="0" applyNumberFormat="1" applyBorder="1" applyAlignment="1">
      <alignment horizontal="center" vertical="center" shrinkToFit="1"/>
    </xf>
    <xf numFmtId="178" fontId="0" fillId="0" borderId="28" xfId="0" applyNumberFormat="1" applyBorder="1" applyAlignment="1">
      <alignment horizontal="center" vertical="center" shrinkToFit="1"/>
    </xf>
    <xf numFmtId="178" fontId="0" fillId="0" borderId="71" xfId="0" applyNumberFormat="1" applyBorder="1" applyAlignment="1">
      <alignment horizontal="right" vertical="center" shrinkToFit="1"/>
    </xf>
    <xf numFmtId="178" fontId="0" fillId="0" borderId="74" xfId="0" applyNumberFormat="1" applyBorder="1" applyAlignment="1">
      <alignment horizontal="center" vertical="center" shrinkToFit="1"/>
    </xf>
    <xf numFmtId="178" fontId="0" fillId="0" borderId="44" xfId="0" applyNumberFormat="1" applyBorder="1" applyAlignment="1">
      <alignment horizontal="center" vertical="center" shrinkToFit="1"/>
    </xf>
    <xf numFmtId="178" fontId="0" fillId="0" borderId="41" xfId="0" applyNumberFormat="1" applyBorder="1" applyAlignment="1">
      <alignment horizontal="center" vertical="center" shrinkToFit="1"/>
    </xf>
    <xf numFmtId="178" fontId="0" fillId="0" borderId="74" xfId="0" applyNumberFormat="1" applyBorder="1" applyAlignment="1">
      <alignment horizontal="right" vertical="center" shrinkToFit="1"/>
    </xf>
    <xf numFmtId="178" fontId="0" fillId="0" borderId="91" xfId="0" applyNumberFormat="1" applyBorder="1" applyAlignment="1">
      <alignment horizontal="center" vertical="center" shrinkToFit="1"/>
    </xf>
    <xf numFmtId="178" fontId="0" fillId="0" borderId="92" xfId="0" applyNumberFormat="1" applyBorder="1" applyAlignment="1">
      <alignment horizontal="center" vertical="center" shrinkToFit="1"/>
    </xf>
    <xf numFmtId="178" fontId="0" fillId="0" borderId="93" xfId="0" applyNumberFormat="1" applyBorder="1" applyAlignment="1">
      <alignment horizontal="center" vertical="center" shrinkToFit="1"/>
    </xf>
    <xf numFmtId="178" fontId="0" fillId="0" borderId="91" xfId="0" applyNumberFormat="1" applyBorder="1" applyAlignment="1">
      <alignment horizontal="right" vertical="center" shrinkToFit="1"/>
    </xf>
    <xf numFmtId="0" fontId="0" fillId="0" borderId="41" xfId="0" applyBorder="1" applyAlignment="1">
      <alignment horizontal="left" vertical="center"/>
    </xf>
    <xf numFmtId="0" fontId="17" fillId="0" borderId="0" xfId="0" applyFont="1" applyAlignment="1">
      <alignment horizontal="distributed" vertical="center"/>
    </xf>
    <xf numFmtId="0" fontId="0" fillId="0" borderId="0" xfId="0" applyFont="1" applyAlignment="1">
      <alignment vertical="center"/>
    </xf>
    <xf numFmtId="0" fontId="26" fillId="0" borderId="0" xfId="0" applyFont="1" applyAlignment="1">
      <alignment vertical="center"/>
    </xf>
    <xf numFmtId="0" fontId="0" fillId="0" borderId="0" xfId="0" applyAlignment="1">
      <alignment shrinkToFit="1"/>
    </xf>
    <xf numFmtId="178" fontId="0" fillId="0" borderId="0" xfId="0" applyNumberFormat="1" applyAlignment="1">
      <alignment shrinkToFit="1"/>
    </xf>
    <xf numFmtId="0" fontId="12" fillId="0" borderId="41" xfId="0" applyFont="1" applyBorder="1" applyAlignment="1">
      <alignment vertical="center" shrinkToFit="1"/>
    </xf>
    <xf numFmtId="0" fontId="12" fillId="0" borderId="44" xfId="0" applyFont="1" applyBorder="1" applyAlignment="1">
      <alignment vertical="center" shrinkToFit="1"/>
    </xf>
    <xf numFmtId="0" fontId="82" fillId="0" borderId="0" xfId="0" applyFont="1" applyAlignment="1">
      <alignment horizontal="left" vertical="center"/>
    </xf>
    <xf numFmtId="0" fontId="3" fillId="0" borderId="0" xfId="0" applyFont="1" applyAlignment="1">
      <alignment horizontal="left" vertical="center" wrapText="1"/>
    </xf>
    <xf numFmtId="0" fontId="83" fillId="0" borderId="0" xfId="0" applyFont="1" applyAlignment="1">
      <alignment horizontal="center" vertical="center" wrapText="1"/>
    </xf>
    <xf numFmtId="0" fontId="83" fillId="0" borderId="0" xfId="0" applyFont="1" applyAlignment="1">
      <alignment horizontal="center" vertical="center"/>
    </xf>
    <xf numFmtId="0" fontId="83" fillId="0" borderId="0" xfId="0" applyFont="1" applyAlignment="1">
      <alignment horizontal="center" vertical="center" wrapText="1"/>
    </xf>
    <xf numFmtId="0" fontId="83" fillId="0" borderId="0" xfId="0" applyFont="1" applyAlignment="1">
      <alignment horizontal="center" vertical="center"/>
    </xf>
    <xf numFmtId="0" fontId="10" fillId="0" borderId="90" xfId="0" applyFont="1" applyBorder="1" applyAlignment="1">
      <alignment horizontal="center" vertical="center" wrapText="1"/>
    </xf>
    <xf numFmtId="0" fontId="3" fillId="0" borderId="41" xfId="0" applyFont="1" applyBorder="1" applyAlignment="1">
      <alignment horizontal="center" vertical="center"/>
    </xf>
    <xf numFmtId="0" fontId="26" fillId="0" borderId="0" xfId="0" applyFont="1" applyBorder="1" applyAlignment="1">
      <alignment vertical="center"/>
    </xf>
    <xf numFmtId="0" fontId="27" fillId="0" borderId="0" xfId="0" applyFont="1" applyAlignment="1">
      <alignment/>
    </xf>
    <xf numFmtId="0" fontId="83" fillId="0" borderId="0" xfId="0" applyFont="1" applyAlignment="1">
      <alignment vertical="center"/>
    </xf>
    <xf numFmtId="0" fontId="30" fillId="0" borderId="94" xfId="0" applyFont="1" applyBorder="1" applyAlignment="1">
      <alignment horizontal="center" vertical="center"/>
    </xf>
    <xf numFmtId="178" fontId="30" fillId="0" borderId="95" xfId="0" applyNumberFormat="1" applyFont="1" applyBorder="1" applyAlignment="1">
      <alignment horizontal="center" vertical="center"/>
    </xf>
    <xf numFmtId="0" fontId="30" fillId="0" borderId="96" xfId="0" applyFont="1" applyBorder="1" applyAlignment="1">
      <alignment horizontal="center" vertical="center"/>
    </xf>
    <xf numFmtId="178" fontId="30" fillId="0" borderId="0" xfId="0" applyNumberFormat="1" applyFont="1" applyBorder="1" applyAlignment="1">
      <alignment vertical="center"/>
    </xf>
    <xf numFmtId="178" fontId="30" fillId="0" borderId="12" xfId="0" applyNumberFormat="1" applyFont="1" applyBorder="1" applyAlignment="1">
      <alignment vertical="center"/>
    </xf>
    <xf numFmtId="0" fontId="30" fillId="0" borderId="10" xfId="0" applyFont="1" applyBorder="1" applyAlignment="1">
      <alignment horizontal="center" vertical="center"/>
    </xf>
    <xf numFmtId="178" fontId="30" fillId="0" borderId="41" xfId="0" applyNumberFormat="1" applyFont="1" applyBorder="1" applyAlignment="1">
      <alignment horizontal="center" vertical="center"/>
    </xf>
    <xf numFmtId="178" fontId="30" fillId="0" borderId="84" xfId="0" applyNumberFormat="1" applyFont="1" applyBorder="1" applyAlignment="1">
      <alignment horizontal="center" vertical="center"/>
    </xf>
    <xf numFmtId="0" fontId="30" fillId="0" borderId="41" xfId="0" applyFont="1" applyBorder="1" applyAlignment="1">
      <alignment horizontal="center" vertical="center"/>
    </xf>
    <xf numFmtId="0" fontId="30" fillId="0" borderId="84" xfId="0" applyFont="1" applyBorder="1" applyAlignment="1">
      <alignment horizontal="center" vertical="center"/>
    </xf>
    <xf numFmtId="0" fontId="30" fillId="0" borderId="97" xfId="0" applyFont="1" applyBorder="1" applyAlignment="1">
      <alignment vertical="center"/>
    </xf>
    <xf numFmtId="0" fontId="30" fillId="0" borderId="0" xfId="0" applyFont="1" applyAlignment="1">
      <alignment horizontal="left" vertical="center"/>
    </xf>
    <xf numFmtId="0" fontId="0" fillId="0" borderId="0" xfId="0" applyAlignment="1">
      <alignment horizontal="right" vertical="top"/>
    </xf>
    <xf numFmtId="0" fontId="30" fillId="0" borderId="0" xfId="0" applyFont="1" applyBorder="1" applyAlignment="1">
      <alignment horizontal="center" vertical="center"/>
    </xf>
    <xf numFmtId="0" fontId="3" fillId="0" borderId="4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56" fontId="3" fillId="0" borderId="27" xfId="0" applyNumberFormat="1" applyFont="1" applyBorder="1" applyAlignment="1">
      <alignment horizontal="center" vertical="center"/>
    </xf>
    <xf numFmtId="0" fontId="3" fillId="0" borderId="23"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84" fillId="0" borderId="0" xfId="0" applyFont="1" applyAlignment="1">
      <alignment horizontal="left" vertical="top"/>
    </xf>
    <xf numFmtId="178" fontId="30" fillId="0" borderId="98" xfId="0" applyNumberFormat="1" applyFont="1" applyBorder="1" applyAlignment="1">
      <alignment horizontal="center" vertical="center"/>
    </xf>
    <xf numFmtId="178" fontId="30" fillId="0" borderId="93" xfId="0" applyNumberFormat="1" applyFont="1" applyBorder="1" applyAlignment="1">
      <alignment horizontal="center" vertical="center"/>
    </xf>
    <xf numFmtId="178" fontId="30" fillId="0" borderId="97" xfId="0" applyNumberFormat="1" applyFont="1" applyBorder="1" applyAlignment="1">
      <alignment horizontal="center" vertical="center"/>
    </xf>
    <xf numFmtId="0" fontId="30" fillId="0" borderId="99" xfId="0" applyFont="1" applyBorder="1" applyAlignment="1">
      <alignment horizontal="center" vertical="center"/>
    </xf>
    <xf numFmtId="178" fontId="30" fillId="0" borderId="21" xfId="0" applyNumberFormat="1" applyFont="1" applyBorder="1" applyAlignment="1">
      <alignment horizontal="center" vertical="center"/>
    </xf>
    <xf numFmtId="0" fontId="10" fillId="0" borderId="28" xfId="0" applyFont="1" applyBorder="1" applyAlignment="1">
      <alignment horizontal="center" vertical="center" wrapText="1"/>
    </xf>
    <xf numFmtId="178" fontId="30" fillId="0" borderId="100" xfId="0" applyNumberFormat="1" applyFont="1" applyBorder="1" applyAlignment="1">
      <alignment horizontal="center" vertical="center"/>
    </xf>
    <xf numFmtId="0" fontId="30" fillId="0" borderId="101" xfId="0" applyFont="1" applyBorder="1" applyAlignment="1">
      <alignment horizontal="center" vertical="center"/>
    </xf>
    <xf numFmtId="178" fontId="30" fillId="0" borderId="102" xfId="0" applyNumberFormat="1" applyFont="1" applyBorder="1" applyAlignment="1">
      <alignment horizontal="center" vertical="center"/>
    </xf>
    <xf numFmtId="178" fontId="33" fillId="0" borderId="21" xfId="0" applyNumberFormat="1" applyFont="1" applyBorder="1" applyAlignment="1">
      <alignment horizontal="center" vertical="center"/>
    </xf>
    <xf numFmtId="178" fontId="30" fillId="0" borderId="98" xfId="0" applyNumberFormat="1" applyFont="1" applyBorder="1" applyAlignment="1">
      <alignment horizontal="center" vertical="center" wrapText="1"/>
    </xf>
    <xf numFmtId="0" fontId="33" fillId="0" borderId="0" xfId="0" applyFont="1" applyAlignment="1">
      <alignment horizontal="center" vertical="center"/>
    </xf>
    <xf numFmtId="178" fontId="33" fillId="0" borderId="98" xfId="0" applyNumberFormat="1" applyFont="1" applyBorder="1" applyAlignment="1">
      <alignment horizontal="center" vertical="center"/>
    </xf>
    <xf numFmtId="178" fontId="33" fillId="0" borderId="103" xfId="0" applyNumberFormat="1" applyFont="1" applyBorder="1" applyAlignment="1">
      <alignment horizontal="center" vertical="center"/>
    </xf>
    <xf numFmtId="0" fontId="84" fillId="0" borderId="0" xfId="0" applyFont="1" applyAlignment="1">
      <alignment horizontal="left" vertical="top" wrapText="1"/>
    </xf>
    <xf numFmtId="0" fontId="0" fillId="0" borderId="0" xfId="0" applyFill="1" applyBorder="1" applyAlignment="1">
      <alignment vertical="center" wrapText="1" shrinkToFit="1"/>
    </xf>
    <xf numFmtId="0" fontId="0" fillId="0" borderId="28" xfId="0" applyBorder="1" applyAlignment="1">
      <alignment horizontal="left"/>
    </xf>
    <xf numFmtId="0" fontId="0" fillId="0" borderId="20" xfId="0" applyBorder="1" applyAlignment="1">
      <alignment horizontal="right" vertical="center" shrinkToFit="1"/>
    </xf>
    <xf numFmtId="0" fontId="0" fillId="0" borderId="52" xfId="0" applyBorder="1" applyAlignment="1">
      <alignment horizontal="center" vertical="center"/>
    </xf>
    <xf numFmtId="0" fontId="35" fillId="0" borderId="0" xfId="0" applyFont="1" applyAlignment="1">
      <alignment horizontal="center" vertical="center"/>
    </xf>
    <xf numFmtId="0" fontId="30" fillId="0" borderId="96" xfId="0" applyFont="1" applyBorder="1" applyAlignment="1" applyProtection="1">
      <alignment horizontal="center" vertical="center"/>
      <protection locked="0"/>
    </xf>
    <xf numFmtId="178" fontId="33" fillId="0" borderId="21" xfId="0" applyNumberFormat="1" applyFont="1" applyBorder="1" applyAlignment="1" applyProtection="1">
      <alignment horizontal="center" vertical="center"/>
      <protection locked="0"/>
    </xf>
    <xf numFmtId="0" fontId="30" fillId="0" borderId="104" xfId="0" applyFont="1" applyBorder="1" applyAlignment="1" applyProtection="1">
      <alignment horizontal="center" vertical="center"/>
      <protection locked="0"/>
    </xf>
    <xf numFmtId="178" fontId="33" fillId="0" borderId="102" xfId="0" applyNumberFormat="1" applyFont="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0" fillId="6" borderId="47" xfId="0" applyFill="1" applyBorder="1" applyAlignment="1" applyProtection="1">
      <alignment horizontal="right" vertical="center" shrinkToFit="1"/>
      <protection locked="0"/>
    </xf>
    <xf numFmtId="0" fontId="0" fillId="6" borderId="105" xfId="0" applyFill="1" applyBorder="1" applyAlignment="1" applyProtection="1">
      <alignment horizontal="distributed" vertical="center" shrinkToFit="1"/>
      <protection locked="0"/>
    </xf>
    <xf numFmtId="49" fontId="0" fillId="6" borderId="29" xfId="0" applyNumberFormat="1" applyFill="1" applyBorder="1" applyAlignment="1" applyProtection="1">
      <alignment horizontal="center" vertical="center"/>
      <protection locked="0"/>
    </xf>
    <xf numFmtId="0" fontId="0" fillId="6" borderId="106" xfId="0" applyFill="1" applyBorder="1" applyAlignment="1" applyProtection="1">
      <alignment horizontal="center" vertical="center" shrinkToFit="1"/>
      <protection locked="0"/>
    </xf>
    <xf numFmtId="49" fontId="0" fillId="6" borderId="30" xfId="0" applyNumberFormat="1" applyFill="1" applyBorder="1" applyAlignment="1" applyProtection="1">
      <alignment horizontal="center" vertical="center" shrinkToFit="1"/>
      <protection locked="0"/>
    </xf>
    <xf numFmtId="49" fontId="0" fillId="6" borderId="107" xfId="0" applyNumberFormat="1" applyFill="1" applyBorder="1" applyAlignment="1" applyProtection="1">
      <alignment horizontal="center" vertical="center" shrinkToFit="1"/>
      <protection locked="0"/>
    </xf>
    <xf numFmtId="49" fontId="0" fillId="6" borderId="26"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shrinkToFit="1"/>
      <protection locked="0"/>
    </xf>
    <xf numFmtId="49" fontId="0" fillId="6" borderId="32" xfId="0" applyNumberFormat="1" applyFill="1" applyBorder="1" applyAlignment="1" applyProtection="1">
      <alignment horizontal="center" vertical="center"/>
      <protection locked="0"/>
    </xf>
    <xf numFmtId="49" fontId="0" fillId="6" borderId="29" xfId="0" applyNumberFormat="1" applyFill="1" applyBorder="1" applyAlignment="1" applyProtection="1">
      <alignment horizontal="left" vertical="center"/>
      <protection locked="0"/>
    </xf>
    <xf numFmtId="49" fontId="0" fillId="6" borderId="106" xfId="0" applyNumberFormat="1" applyFill="1" applyBorder="1" applyAlignment="1" applyProtection="1">
      <alignment horizontal="center" vertical="center" shrinkToFit="1"/>
      <protection locked="0"/>
    </xf>
    <xf numFmtId="49" fontId="0" fillId="6" borderId="44" xfId="0" applyNumberFormat="1" applyFill="1" applyBorder="1" applyAlignment="1" applyProtection="1">
      <alignment horizontal="center" vertical="center"/>
      <protection locked="0"/>
    </xf>
    <xf numFmtId="49" fontId="0" fillId="6" borderId="41" xfId="0" applyNumberFormat="1" applyFill="1" applyBorder="1" applyAlignment="1" applyProtection="1">
      <alignment horizontal="center" vertical="center"/>
      <protection locked="0"/>
    </xf>
    <xf numFmtId="49" fontId="0" fillId="6" borderId="22" xfId="0" applyNumberFormat="1" applyFill="1" applyBorder="1" applyAlignment="1" applyProtection="1">
      <alignment horizontal="center" vertical="center"/>
      <protection locked="0"/>
    </xf>
    <xf numFmtId="176" fontId="0" fillId="6" borderId="20" xfId="0" applyNumberFormat="1" applyFill="1" applyBorder="1" applyAlignment="1" applyProtection="1">
      <alignment horizontal="center" vertical="center"/>
      <protection locked="0"/>
    </xf>
    <xf numFmtId="176" fontId="0" fillId="6" borderId="21" xfId="0" applyNumberFormat="1" applyFill="1" applyBorder="1" applyAlignment="1" applyProtection="1">
      <alignment horizontal="center" vertical="center"/>
      <protection locked="0"/>
    </xf>
    <xf numFmtId="49" fontId="0" fillId="6" borderId="21" xfId="0" applyNumberFormat="1"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49" fontId="0" fillId="6" borderId="106" xfId="0" applyNumberFormat="1" applyFill="1" applyBorder="1" applyAlignment="1" applyProtection="1">
      <alignment horizontal="center" vertical="center"/>
      <protection locked="0"/>
    </xf>
    <xf numFmtId="176" fontId="0" fillId="6" borderId="34" xfId="0" applyNumberFormat="1" applyFill="1" applyBorder="1" applyAlignment="1" applyProtection="1">
      <alignment horizontal="center" vertical="center"/>
      <protection locked="0"/>
    </xf>
    <xf numFmtId="176" fontId="0" fillId="6" borderId="22" xfId="0" applyNumberFormat="1" applyFill="1" applyBorder="1" applyAlignment="1" applyProtection="1">
      <alignment horizontal="center" vertical="center"/>
      <protection locked="0"/>
    </xf>
    <xf numFmtId="176" fontId="0" fillId="6" borderId="0" xfId="0" applyNumberFormat="1" applyFill="1" applyAlignment="1" applyProtection="1">
      <alignment horizontal="right" vertical="center"/>
      <protection locked="0"/>
    </xf>
    <xf numFmtId="176" fontId="0" fillId="6" borderId="42" xfId="0" applyNumberFormat="1" applyFill="1" applyBorder="1" applyAlignment="1" applyProtection="1">
      <alignment horizontal="center" vertical="center"/>
      <protection locked="0"/>
    </xf>
    <xf numFmtId="176" fontId="0" fillId="6" borderId="44" xfId="0" applyNumberFormat="1" applyFill="1" applyBorder="1" applyAlignment="1" applyProtection="1">
      <alignment horizontal="center" vertical="center"/>
      <protection locked="0"/>
    </xf>
    <xf numFmtId="176" fontId="0" fillId="6" borderId="41" xfId="0" applyNumberFormat="1" applyFill="1" applyBorder="1" applyAlignment="1" applyProtection="1">
      <alignment horizontal="right" vertical="center"/>
      <protection locked="0"/>
    </xf>
    <xf numFmtId="0" fontId="0" fillId="6" borderId="0" xfId="0" applyFill="1" applyAlignment="1" applyProtection="1">
      <alignment horizontal="center" vertical="center"/>
      <protection locked="0"/>
    </xf>
    <xf numFmtId="180" fontId="0" fillId="6" borderId="21" xfId="0" applyNumberFormat="1" applyFill="1" applyBorder="1" applyAlignment="1" applyProtection="1">
      <alignment horizontal="center" vertical="center"/>
      <protection locked="0"/>
    </xf>
    <xf numFmtId="0" fontId="0" fillId="6" borderId="41" xfId="0" applyFill="1" applyBorder="1" applyAlignment="1" applyProtection="1">
      <alignment horizontal="center" vertical="center"/>
      <protection locked="0"/>
    </xf>
    <xf numFmtId="180" fontId="0" fillId="6" borderId="20" xfId="0" applyNumberFormat="1" applyFill="1" applyBorder="1" applyAlignment="1" applyProtection="1">
      <alignment horizontal="center" vertical="center"/>
      <protection locked="0"/>
    </xf>
    <xf numFmtId="180" fontId="0" fillId="6" borderId="27" xfId="0" applyNumberFormat="1"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180" fontId="0" fillId="6" borderId="23" xfId="0" applyNumberFormat="1" applyFill="1"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28" fillId="0" borderId="90" xfId="0" applyFont="1" applyBorder="1" applyAlignment="1" applyProtection="1">
      <alignment horizontal="center" vertical="center" shrinkToFit="1"/>
      <protection locked="0"/>
    </xf>
    <xf numFmtId="0" fontId="28" fillId="0" borderId="82" xfId="0" applyFont="1" applyBorder="1" applyAlignment="1" applyProtection="1">
      <alignment horizontal="center" vertical="center" shrinkToFit="1"/>
      <protection locked="0"/>
    </xf>
    <xf numFmtId="0" fontId="28" fillId="0" borderId="110" xfId="0" applyFont="1" applyBorder="1" applyAlignment="1" applyProtection="1">
      <alignment horizontal="center" vertical="center" shrinkToFit="1"/>
      <protection locked="0"/>
    </xf>
    <xf numFmtId="0" fontId="28" fillId="0" borderId="90" xfId="0" applyFont="1" applyBorder="1" applyAlignment="1" applyProtection="1">
      <alignment horizontal="right" vertical="center" shrinkToFit="1"/>
      <protection locked="0"/>
    </xf>
    <xf numFmtId="0" fontId="28" fillId="0" borderId="41" xfId="0" applyFont="1" applyBorder="1" applyAlignment="1" applyProtection="1">
      <alignment horizontal="center" vertical="center" shrinkToFit="1"/>
      <protection locked="0"/>
    </xf>
    <xf numFmtId="0" fontId="28" fillId="0" borderId="44" xfId="0"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shrinkToFit="1"/>
      <protection locked="0"/>
    </xf>
    <xf numFmtId="0" fontId="28" fillId="0" borderId="41" xfId="0" applyFont="1" applyBorder="1" applyAlignment="1" applyProtection="1">
      <alignment horizontal="right" vertical="center" shrinkToFit="1"/>
      <protection locked="0"/>
    </xf>
    <xf numFmtId="0" fontId="28" fillId="0" borderId="37" xfId="0" applyFont="1" applyBorder="1" applyAlignment="1" applyProtection="1">
      <alignment horizontal="center" vertical="center" shrinkToFit="1"/>
      <protection locked="0"/>
    </xf>
    <xf numFmtId="0" fontId="28" fillId="0" borderId="40" xfId="0" applyFont="1" applyBorder="1" applyAlignment="1" applyProtection="1">
      <alignment horizontal="center" vertical="center" shrinkToFit="1"/>
      <protection locked="0"/>
    </xf>
    <xf numFmtId="0" fontId="28" fillId="0" borderId="21" xfId="0" applyFont="1" applyBorder="1" applyAlignment="1" applyProtection="1">
      <alignment horizontal="center" vertical="center" shrinkToFit="1"/>
      <protection locked="0"/>
    </xf>
    <xf numFmtId="0" fontId="28" fillId="0" borderId="0" xfId="0" applyFont="1" applyBorder="1" applyAlignment="1" applyProtection="1">
      <alignment horizontal="right" vertical="center" shrinkToFit="1"/>
      <protection locked="0"/>
    </xf>
    <xf numFmtId="0" fontId="28" fillId="0" borderId="0" xfId="0" applyFont="1" applyBorder="1" applyAlignment="1" applyProtection="1">
      <alignment horizontal="center" vertical="center" shrinkToFit="1"/>
      <protection locked="0"/>
    </xf>
    <xf numFmtId="0" fontId="28" fillId="0" borderId="22" xfId="0" applyFont="1" applyBorder="1" applyAlignment="1" applyProtection="1">
      <alignment horizontal="center" vertical="center" shrinkToFit="1"/>
      <protection locked="0"/>
    </xf>
    <xf numFmtId="0" fontId="28" fillId="0" borderId="27"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8" fillId="0" borderId="86" xfId="0" applyFont="1" applyBorder="1" applyAlignment="1" applyProtection="1">
      <alignment horizontal="center" vertical="center" shrinkToFit="1"/>
      <protection locked="0"/>
    </xf>
    <xf numFmtId="0" fontId="28" fillId="0" borderId="111" xfId="0" applyFont="1" applyBorder="1" applyAlignment="1" applyProtection="1">
      <alignment horizontal="center" vertical="center" shrinkToFit="1"/>
      <protection locked="0"/>
    </xf>
    <xf numFmtId="0" fontId="28" fillId="0" borderId="11" xfId="0" applyFont="1" applyBorder="1" applyAlignment="1" applyProtection="1">
      <alignment horizontal="right" vertical="center" shrinkToFit="1"/>
      <protection locked="0"/>
    </xf>
    <xf numFmtId="0" fontId="0" fillId="0" borderId="0" xfId="0" applyAlignment="1" applyProtection="1">
      <alignment vertical="center"/>
      <protection locked="0"/>
    </xf>
    <xf numFmtId="20" fontId="3" fillId="0" borderId="0" xfId="0" applyNumberFormat="1" applyFont="1" applyAlignment="1">
      <alignment vertical="center"/>
    </xf>
    <xf numFmtId="0" fontId="83" fillId="0" borderId="0" xfId="0" applyFont="1" applyAlignment="1">
      <alignment horizontal="center" vertical="center" wrapText="1"/>
    </xf>
    <xf numFmtId="0" fontId="83" fillId="0" borderId="0" xfId="0" applyFont="1" applyAlignment="1">
      <alignment horizontal="center" vertical="center"/>
    </xf>
    <xf numFmtId="0" fontId="2" fillId="0" borderId="0" xfId="0" applyFont="1" applyAlignment="1" applyProtection="1">
      <alignment horizontal="center" vertical="center"/>
      <protection locked="0"/>
    </xf>
    <xf numFmtId="0" fontId="0" fillId="0" borderId="0" xfId="0" applyAlignment="1">
      <alignment horizontal="center"/>
    </xf>
    <xf numFmtId="0" fontId="0" fillId="0" borderId="0" xfId="0" applyAlignment="1">
      <alignment horizontal="center" vertical="top" wrapText="1"/>
    </xf>
    <xf numFmtId="0" fontId="0" fillId="0" borderId="0" xfId="0" applyAlignment="1">
      <alignment vertical="top" wrapText="1"/>
    </xf>
    <xf numFmtId="0" fontId="82" fillId="0" borderId="0" xfId="0" applyFont="1" applyAlignment="1">
      <alignment vertical="top" wrapText="1"/>
    </xf>
    <xf numFmtId="0" fontId="0" fillId="0" borderId="0" xfId="0" applyFont="1" applyAlignment="1">
      <alignment vertical="top" wrapText="1"/>
    </xf>
    <xf numFmtId="0" fontId="23" fillId="0" borderId="0" xfId="0" applyFont="1" applyAlignment="1">
      <alignment horizontal="left"/>
    </xf>
    <xf numFmtId="0" fontId="17" fillId="0" borderId="0" xfId="0" applyFont="1" applyAlignment="1">
      <alignment horizontal="left" vertical="center" wrapText="1"/>
    </xf>
    <xf numFmtId="0" fontId="17" fillId="0" borderId="28" xfId="0" applyFont="1" applyBorder="1" applyAlignment="1">
      <alignment horizontal="center" vertical="center"/>
    </xf>
    <xf numFmtId="0" fontId="17" fillId="0" borderId="37" xfId="0" applyFont="1" applyBorder="1" applyAlignment="1">
      <alignment horizontal="center" vertical="center"/>
    </xf>
    <xf numFmtId="0" fontId="17" fillId="0" borderId="28" xfId="0" applyFont="1" applyBorder="1" applyAlignment="1">
      <alignment horizontal="left" vertical="center"/>
    </xf>
    <xf numFmtId="0" fontId="17" fillId="0" borderId="28" xfId="0" applyFont="1" applyBorder="1" applyAlignment="1" applyProtection="1">
      <alignment horizontal="center" vertical="center"/>
      <protection locked="0"/>
    </xf>
    <xf numFmtId="0" fontId="0" fillId="0" borderId="71" xfId="0" applyBorder="1" applyAlignment="1">
      <alignment horizontal="left" vertical="center"/>
    </xf>
    <xf numFmtId="0" fontId="17" fillId="0" borderId="0" xfId="0" applyFont="1" applyBorder="1" applyAlignment="1">
      <alignment vertical="center"/>
    </xf>
    <xf numFmtId="0" fontId="0" fillId="0" borderId="28" xfId="0" applyFont="1" applyBorder="1" applyAlignment="1">
      <alignment horizontal="center" vertical="center"/>
    </xf>
    <xf numFmtId="0" fontId="85" fillId="0" borderId="0" xfId="0" applyFont="1" applyAlignment="1">
      <alignment horizontal="left" vertical="center" wrapText="1"/>
    </xf>
    <xf numFmtId="0" fontId="17" fillId="0" borderId="37" xfId="0" applyFont="1" applyBorder="1" applyAlignment="1">
      <alignment horizontal="left" vertical="center"/>
    </xf>
    <xf numFmtId="0" fontId="0" fillId="0" borderId="20" xfId="0" applyBorder="1" applyAlignment="1">
      <alignment horizontal="center" vertical="center"/>
    </xf>
    <xf numFmtId="0" fontId="0" fillId="0" borderId="0" xfId="0" applyAlignment="1">
      <alignment vertical="top"/>
    </xf>
    <xf numFmtId="0" fontId="0" fillId="0" borderId="0" xfId="0" applyAlignment="1">
      <alignment horizontal="left" vertical="top"/>
    </xf>
    <xf numFmtId="0" fontId="0" fillId="6" borderId="20" xfId="0" applyFill="1" applyBorder="1" applyAlignment="1" applyProtection="1">
      <alignment horizontal="distributed" vertical="center" shrinkToFit="1"/>
      <protection locked="0"/>
    </xf>
    <xf numFmtId="0" fontId="3" fillId="0" borderId="0" xfId="0" applyFont="1" applyAlignment="1">
      <alignment horizontal="left" vertical="center" shrinkToFit="1"/>
    </xf>
    <xf numFmtId="0" fontId="86" fillId="0" borderId="0" xfId="0" applyFont="1" applyAlignment="1">
      <alignment/>
    </xf>
    <xf numFmtId="0" fontId="3" fillId="0" borderId="0" xfId="0" applyFont="1" applyAlignment="1">
      <alignment vertical="top"/>
    </xf>
    <xf numFmtId="0" fontId="17" fillId="6" borderId="112" xfId="0" applyNumberFormat="1" applyFont="1" applyFill="1" applyBorder="1" applyAlignment="1" applyProtection="1">
      <alignment horizontal="right" shrinkToFit="1"/>
      <protection locked="0"/>
    </xf>
    <xf numFmtId="0" fontId="17" fillId="6" borderId="113" xfId="0" applyNumberFormat="1" applyFont="1" applyFill="1" applyBorder="1" applyAlignment="1" applyProtection="1">
      <alignment horizontal="distributed" shrinkToFit="1"/>
      <protection locked="0"/>
    </xf>
    <xf numFmtId="0" fontId="17" fillId="6" borderId="77" xfId="0" applyNumberFormat="1" applyFont="1" applyFill="1" applyBorder="1" applyAlignment="1">
      <alignment horizontal="left" shrinkToFit="1"/>
    </xf>
    <xf numFmtId="0" fontId="3" fillId="0" borderId="0" xfId="0" applyFont="1" applyAlignment="1">
      <alignment horizontal="right" vertical="center"/>
    </xf>
    <xf numFmtId="0" fontId="0" fillId="0" borderId="71" xfId="0" applyBorder="1" applyAlignment="1">
      <alignment horizontal="center" wrapText="1"/>
    </xf>
    <xf numFmtId="0" fontId="0" fillId="0" borderId="71" xfId="0" applyBorder="1" applyAlignment="1">
      <alignment vertical="center"/>
    </xf>
    <xf numFmtId="0" fontId="0" fillId="0" borderId="28" xfId="0" applyBorder="1" applyAlignment="1">
      <alignment vertical="top"/>
    </xf>
    <xf numFmtId="0" fontId="87" fillId="0" borderId="0" xfId="0" applyFont="1" applyAlignment="1">
      <alignment vertical="top" wrapText="1"/>
    </xf>
    <xf numFmtId="0" fontId="88" fillId="0" borderId="0" xfId="0" applyFont="1" applyBorder="1" applyAlignment="1">
      <alignment horizontal="left" vertical="center"/>
    </xf>
    <xf numFmtId="0" fontId="14" fillId="0" borderId="114" xfId="0" applyFont="1" applyBorder="1" applyAlignment="1">
      <alignment vertical="center"/>
    </xf>
    <xf numFmtId="0" fontId="14" fillId="0" borderId="115" xfId="0" applyFont="1" applyBorder="1" applyAlignment="1">
      <alignment vertical="center"/>
    </xf>
    <xf numFmtId="0" fontId="14" fillId="0" borderId="116" xfId="0" applyFont="1" applyBorder="1" applyAlignment="1">
      <alignment vertical="center"/>
    </xf>
    <xf numFmtId="0" fontId="14" fillId="0" borderId="117" xfId="0" applyFont="1" applyBorder="1" applyAlignment="1">
      <alignment vertical="center"/>
    </xf>
    <xf numFmtId="0" fontId="14" fillId="0" borderId="118" xfId="0" applyFont="1" applyBorder="1" applyAlignment="1">
      <alignment horizontal="center" vertical="top"/>
    </xf>
    <xf numFmtId="0" fontId="14" fillId="0" borderId="119" xfId="0" applyFont="1" applyBorder="1" applyAlignment="1">
      <alignment horizontal="center" vertical="top"/>
    </xf>
    <xf numFmtId="0" fontId="0" fillId="0" borderId="22" xfId="0" applyBorder="1" applyAlignment="1">
      <alignment horizontal="center"/>
    </xf>
    <xf numFmtId="0" fontId="89" fillId="0" borderId="0" xfId="0" applyFont="1" applyAlignment="1">
      <alignment horizontal="left" wrapText="1"/>
    </xf>
    <xf numFmtId="0" fontId="0" fillId="0" borderId="57" xfId="0" applyBorder="1" applyAlignment="1">
      <alignment horizontal="right"/>
    </xf>
    <xf numFmtId="0" fontId="0" fillId="0" borderId="0" xfId="0" applyAlignment="1">
      <alignment horizontal="left" vertical="top" wrapText="1"/>
    </xf>
    <xf numFmtId="0" fontId="0" fillId="0" borderId="0" xfId="0" applyAlignment="1">
      <alignment horizontal="left" vertical="center" wrapText="1"/>
    </xf>
    <xf numFmtId="0" fontId="31" fillId="0" borderId="0" xfId="0" applyFont="1" applyAlignment="1">
      <alignment horizontal="left" vertical="top" wrapText="1"/>
    </xf>
    <xf numFmtId="0" fontId="0" fillId="0" borderId="0" xfId="0" applyAlignment="1">
      <alignment horizontal="left" vertical="center" textRotation="180"/>
    </xf>
    <xf numFmtId="0" fontId="34" fillId="0" borderId="0" xfId="0" applyFont="1" applyAlignment="1">
      <alignment horizontal="left"/>
    </xf>
    <xf numFmtId="0" fontId="0" fillId="0" borderId="0" xfId="0" applyFill="1" applyBorder="1" applyAlignment="1">
      <alignment horizontal="left" vertical="top" wrapText="1" shrinkToFit="1"/>
    </xf>
    <xf numFmtId="0" fontId="0" fillId="0" borderId="37" xfId="0" applyBorder="1" applyAlignment="1">
      <alignment horizontal="center" vertical="top" wrapText="1"/>
    </xf>
    <xf numFmtId="0" fontId="0" fillId="0" borderId="0" xfId="0" applyBorder="1" applyAlignment="1">
      <alignment horizontal="center" vertical="top" wrapText="1"/>
    </xf>
    <xf numFmtId="0" fontId="82" fillId="0" borderId="0" xfId="0" applyFont="1" applyAlignment="1">
      <alignment horizontal="left" vertical="center" wrapText="1"/>
    </xf>
    <xf numFmtId="0" fontId="82" fillId="0" borderId="0" xfId="0" applyFont="1" applyAlignment="1">
      <alignment horizontal="left" vertical="center"/>
    </xf>
    <xf numFmtId="0" fontId="0" fillId="33" borderId="74" xfId="0" applyFill="1" applyBorder="1" applyAlignment="1">
      <alignment horizontal="center" vertical="center"/>
    </xf>
    <xf numFmtId="0" fontId="0" fillId="33" borderId="25" xfId="0" applyFill="1" applyBorder="1" applyAlignment="1">
      <alignment horizontal="center" vertical="center"/>
    </xf>
    <xf numFmtId="0" fontId="17" fillId="6" borderId="108" xfId="0" applyNumberFormat="1" applyFont="1" applyFill="1" applyBorder="1" applyAlignment="1">
      <alignment horizontal="right" shrinkToFit="1"/>
    </xf>
    <xf numFmtId="0" fontId="17" fillId="6" borderId="120" xfId="0" applyNumberFormat="1" applyFont="1" applyFill="1" applyBorder="1" applyAlignment="1">
      <alignment horizontal="right" shrinkToFit="1"/>
    </xf>
    <xf numFmtId="0" fontId="0" fillId="6" borderId="71" xfId="0" applyFill="1" applyBorder="1" applyAlignment="1">
      <alignment horizontal="right" vertical="center" shrinkToFit="1"/>
    </xf>
    <xf numFmtId="0" fontId="0" fillId="6" borderId="106" xfId="0" applyFill="1" applyBorder="1" applyAlignment="1">
      <alignment horizontal="right" vertical="center" shrinkToFit="1"/>
    </xf>
    <xf numFmtId="0" fontId="82" fillId="33" borderId="28" xfId="0" applyFont="1" applyFill="1" applyBorder="1" applyAlignment="1">
      <alignment horizontal="center"/>
    </xf>
    <xf numFmtId="0" fontId="17" fillId="6" borderId="121" xfId="0" applyNumberFormat="1" applyFont="1" applyFill="1" applyBorder="1" applyAlignment="1">
      <alignment horizontal="distributed" shrinkToFit="1"/>
    </xf>
    <xf numFmtId="0" fontId="17" fillId="6" borderId="120" xfId="0" applyNumberFormat="1" applyFont="1" applyFill="1" applyBorder="1" applyAlignment="1">
      <alignment horizontal="distributed" shrinkToFit="1"/>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xf>
    <xf numFmtId="0" fontId="0" fillId="0" borderId="25" xfId="0" applyBorder="1" applyAlignment="1">
      <alignment horizontal="center"/>
    </xf>
    <xf numFmtId="0" fontId="0" fillId="6" borderId="31" xfId="0" applyFill="1" applyBorder="1" applyAlignment="1">
      <alignment horizontal="distributed" vertical="center" shrinkToFit="1"/>
    </xf>
    <xf numFmtId="0" fontId="0" fillId="6" borderId="106" xfId="0" applyFill="1" applyBorder="1" applyAlignment="1">
      <alignment horizontal="distributed" vertical="center" shrinkToFit="1"/>
    </xf>
    <xf numFmtId="0" fontId="0" fillId="0" borderId="41" xfId="0" applyBorder="1" applyAlignment="1">
      <alignment horizontal="center"/>
    </xf>
    <xf numFmtId="0" fontId="0" fillId="0" borderId="44" xfId="0" applyBorder="1" applyAlignment="1">
      <alignment horizontal="center"/>
    </xf>
    <xf numFmtId="0" fontId="17" fillId="6" borderId="77" xfId="0" applyNumberFormat="1" applyFont="1" applyFill="1" applyBorder="1" applyAlignment="1">
      <alignment horizontal="left" shrinkToFit="1"/>
    </xf>
    <xf numFmtId="0" fontId="17" fillId="6" borderId="78" xfId="0" applyNumberFormat="1" applyFont="1" applyFill="1" applyBorder="1" applyAlignment="1">
      <alignment horizontal="left" shrinkToFit="1"/>
    </xf>
    <xf numFmtId="0" fontId="0" fillId="6" borderId="28" xfId="0" applyFill="1" applyBorder="1" applyAlignment="1">
      <alignment horizontal="left" vertical="center" shrinkToFit="1"/>
    </xf>
    <xf numFmtId="0" fontId="0" fillId="6" borderId="32" xfId="0" applyFill="1" applyBorder="1" applyAlignment="1">
      <alignment horizontal="left" vertical="center" shrinkToFit="1"/>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22" xfId="0" applyBorder="1" applyAlignment="1">
      <alignment horizontal="center"/>
    </xf>
    <xf numFmtId="0" fontId="0" fillId="0" borderId="15" xfId="0" applyBorder="1" applyAlignment="1">
      <alignment horizontal="center"/>
    </xf>
    <xf numFmtId="0" fontId="0" fillId="0" borderId="0" xfId="0"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12" fillId="0" borderId="57" xfId="0" applyFont="1" applyBorder="1" applyAlignment="1">
      <alignment horizontal="center" vertical="center" wrapText="1" shrinkToFit="1"/>
    </xf>
    <xf numFmtId="0" fontId="12" fillId="0" borderId="57" xfId="0" applyFont="1" applyBorder="1" applyAlignment="1">
      <alignment horizontal="center" vertical="center" shrinkToFit="1"/>
    </xf>
    <xf numFmtId="0" fontId="12" fillId="0" borderId="71" xfId="0" applyFont="1" applyBorder="1" applyAlignment="1">
      <alignment horizontal="center" vertical="center" shrinkToFit="1"/>
    </xf>
    <xf numFmtId="176" fontId="0" fillId="6" borderId="74" xfId="0" applyNumberFormat="1" applyFill="1" applyBorder="1" applyAlignment="1" applyProtection="1">
      <alignment horizontal="center" vertical="center"/>
      <protection locked="0"/>
    </xf>
    <xf numFmtId="176" fontId="0" fillId="6" borderId="44" xfId="0" applyNumberFormat="1" applyFill="1" applyBorder="1" applyAlignment="1" applyProtection="1">
      <alignment horizontal="center" vertical="center"/>
      <protection locked="0"/>
    </xf>
    <xf numFmtId="0" fontId="0" fillId="0" borderId="21" xfId="0" applyBorder="1" applyAlignment="1">
      <alignment horizontal="right" vertical="center"/>
    </xf>
    <xf numFmtId="0" fontId="0" fillId="0" borderId="23" xfId="0" applyBorder="1" applyAlignment="1">
      <alignment horizontal="right" vertical="center"/>
    </xf>
    <xf numFmtId="0" fontId="0" fillId="6" borderId="107" xfId="0" applyFill="1" applyBorder="1" applyAlignment="1" applyProtection="1">
      <alignment horizontal="center" vertical="center" shrinkToFit="1"/>
      <protection locked="0"/>
    </xf>
    <xf numFmtId="0" fontId="0" fillId="6" borderId="23" xfId="0" applyFill="1" applyBorder="1" applyAlignment="1" applyProtection="1">
      <alignment horizontal="center" vertical="center" shrinkToFit="1"/>
      <protection locked="0"/>
    </xf>
    <xf numFmtId="0" fontId="0" fillId="0" borderId="52" xfId="0" applyBorder="1" applyAlignment="1">
      <alignment horizontal="center" vertical="center"/>
    </xf>
    <xf numFmtId="49" fontId="0" fillId="6" borderId="107" xfId="0" applyNumberFormat="1" applyFill="1" applyBorder="1" applyAlignment="1" applyProtection="1">
      <alignment horizontal="center" vertical="center" shrinkToFit="1"/>
      <protection locked="0"/>
    </xf>
    <xf numFmtId="49" fontId="0" fillId="6" borderId="23" xfId="0" applyNumberFormat="1" applyFill="1" applyBorder="1" applyAlignment="1" applyProtection="1">
      <alignment horizontal="center" vertical="center" shrinkToFit="1"/>
      <protection locked="0"/>
    </xf>
    <xf numFmtId="0" fontId="0" fillId="0" borderId="21" xfId="0" applyFont="1" applyBorder="1" applyAlignment="1">
      <alignment horizontal="right" vertical="center" wrapText="1"/>
    </xf>
    <xf numFmtId="0" fontId="0" fillId="0" borderId="23" xfId="0" applyFont="1" applyBorder="1" applyAlignment="1">
      <alignment horizontal="right" vertical="center"/>
    </xf>
    <xf numFmtId="49" fontId="0" fillId="6" borderId="74" xfId="0" applyNumberFormat="1" applyFill="1" applyBorder="1" applyAlignment="1" applyProtection="1">
      <alignment horizontal="center" vertical="center" shrinkToFit="1"/>
      <protection locked="0"/>
    </xf>
    <xf numFmtId="49" fontId="0" fillId="6" borderId="44" xfId="0" applyNumberFormat="1" applyFill="1" applyBorder="1" applyAlignment="1" applyProtection="1">
      <alignment horizontal="center" vertical="center" shrinkToFit="1"/>
      <protection locked="0"/>
    </xf>
    <xf numFmtId="49" fontId="0" fillId="6" borderId="74"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protection locked="0"/>
    </xf>
    <xf numFmtId="49" fontId="17" fillId="6" borderId="74" xfId="0" applyNumberFormat="1" applyFont="1" applyFill="1" applyBorder="1" applyAlignment="1" applyProtection="1">
      <alignment horizontal="left" vertical="center" wrapText="1"/>
      <protection locked="0"/>
    </xf>
    <xf numFmtId="49" fontId="17" fillId="6" borderId="41" xfId="0" applyNumberFormat="1" applyFont="1" applyFill="1" applyBorder="1" applyAlignment="1" applyProtection="1">
      <alignment horizontal="left" vertical="center" wrapText="1"/>
      <protection locked="0"/>
    </xf>
    <xf numFmtId="49" fontId="17" fillId="6" borderId="44" xfId="0" applyNumberFormat="1" applyFont="1" applyFill="1" applyBorder="1" applyAlignment="1" applyProtection="1">
      <alignment horizontal="left" vertical="center" wrapText="1"/>
      <protection locked="0"/>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wrapText="1"/>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27" xfId="0" applyFont="1" applyBorder="1" applyAlignment="1">
      <alignment horizontal="right" vertical="center" wrapText="1"/>
    </xf>
    <xf numFmtId="0" fontId="0" fillId="0" borderId="23" xfId="0" applyFont="1" applyBorder="1" applyAlignment="1">
      <alignment horizontal="right" vertical="center" wrapText="1"/>
    </xf>
    <xf numFmtId="0" fontId="0" fillId="0" borderId="71" xfId="0" applyBorder="1" applyAlignment="1">
      <alignment horizontal="left" vertical="center" wrapText="1"/>
    </xf>
    <xf numFmtId="0" fontId="0" fillId="0" borderId="28" xfId="0" applyBorder="1" applyAlignment="1">
      <alignment horizontal="left" vertical="center" wrapText="1"/>
    </xf>
    <xf numFmtId="49" fontId="0" fillId="6" borderId="74" xfId="0" applyNumberFormat="1" applyFill="1" applyBorder="1" applyAlignment="1" applyProtection="1">
      <alignment horizontal="left" vertical="center"/>
      <protection locked="0"/>
    </xf>
    <xf numFmtId="49" fontId="0" fillId="6" borderId="41" xfId="0" applyNumberFormat="1" applyFill="1" applyBorder="1" applyAlignment="1" applyProtection="1">
      <alignment horizontal="left" vertical="center"/>
      <protection locked="0"/>
    </xf>
    <xf numFmtId="49" fontId="0" fillId="6" borderId="44" xfId="0" applyNumberFormat="1" applyFill="1" applyBorder="1" applyAlignment="1" applyProtection="1">
      <alignment horizontal="left" vertical="center"/>
      <protection locked="0"/>
    </xf>
    <xf numFmtId="0" fontId="0" fillId="0" borderId="74" xfId="0" applyBorder="1" applyAlignment="1">
      <alignment horizontal="center" vertical="center"/>
    </xf>
    <xf numFmtId="0" fontId="0" fillId="0" borderId="41" xfId="0" applyBorder="1" applyAlignment="1">
      <alignment horizontal="center" vertical="center"/>
    </xf>
    <xf numFmtId="0" fontId="29" fillId="0" borderId="123" xfId="0" applyFont="1" applyBorder="1" applyAlignment="1">
      <alignment horizontal="right"/>
    </xf>
    <xf numFmtId="0" fontId="29" fillId="0" borderId="11" xfId="0" applyFont="1" applyBorder="1" applyAlignment="1">
      <alignment horizontal="right"/>
    </xf>
    <xf numFmtId="0" fontId="29" fillId="0" borderId="87" xfId="0" applyFont="1" applyBorder="1" applyAlignment="1">
      <alignment horizontal="right"/>
    </xf>
    <xf numFmtId="49" fontId="0" fillId="6" borderId="71" xfId="0" applyNumberFormat="1" applyFill="1" applyBorder="1" applyAlignment="1" applyProtection="1">
      <alignment horizontal="center" vertical="center" shrinkToFit="1"/>
      <protection locked="0"/>
    </xf>
    <xf numFmtId="49" fontId="0" fillId="6" borderId="32" xfId="0" applyNumberFormat="1" applyFill="1" applyBorder="1" applyAlignment="1" applyProtection="1">
      <alignment horizontal="center" vertical="center" shrinkToFit="1"/>
      <protection locked="0"/>
    </xf>
    <xf numFmtId="0" fontId="0" fillId="0" borderId="12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85"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0" xfId="0" applyFill="1" applyBorder="1" applyAlignment="1">
      <alignment horizontal="left" vertical="center" wrapText="1" shrinkToFit="1"/>
    </xf>
    <xf numFmtId="0" fontId="0" fillId="0" borderId="57" xfId="0" applyBorder="1" applyAlignment="1">
      <alignment horizontal="left" vertical="center" shrinkToFit="1"/>
    </xf>
    <xf numFmtId="0" fontId="0" fillId="0" borderId="0" xfId="0" applyBorder="1" applyAlignment="1">
      <alignment horizontal="left" vertical="center" shrinkToFit="1"/>
    </xf>
    <xf numFmtId="0" fontId="0" fillId="0" borderId="108"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13" fillId="0" borderId="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86" fillId="0" borderId="0" xfId="0" applyFont="1" applyAlignment="1">
      <alignment horizontal="center"/>
    </xf>
    <xf numFmtId="0" fontId="3" fillId="0" borderId="0" xfId="0" applyFont="1" applyBorder="1" applyAlignment="1">
      <alignment horizontal="left" vertical="center" shrinkToFit="1"/>
    </xf>
    <xf numFmtId="49" fontId="3" fillId="0" borderId="0" xfId="0" applyNumberFormat="1" applyFont="1" applyAlignment="1">
      <alignment horizontal="center" vertical="center"/>
    </xf>
    <xf numFmtId="178" fontId="3" fillId="0" borderId="0" xfId="0" applyNumberFormat="1" applyFont="1" applyAlignment="1">
      <alignment horizontal="distributed" shrinkToFit="1"/>
    </xf>
    <xf numFmtId="0" fontId="3" fillId="0" borderId="0" xfId="0" applyFont="1" applyBorder="1" applyAlignment="1">
      <alignment horizontal="distributed"/>
    </xf>
    <xf numFmtId="178" fontId="3" fillId="0" borderId="0" xfId="0" applyNumberFormat="1" applyFont="1" applyBorder="1" applyAlignment="1">
      <alignment horizontal="distributed" vertical="top" shrinkToFit="1"/>
    </xf>
    <xf numFmtId="0" fontId="3" fillId="0" borderId="0" xfId="0" applyFont="1" applyBorder="1" applyAlignment="1">
      <alignment horizontal="distributed" vertical="top" shrinkToFit="1"/>
    </xf>
    <xf numFmtId="0" fontId="3" fillId="0" borderId="0" xfId="0" applyFont="1" applyBorder="1" applyAlignment="1">
      <alignment horizontal="distributed" vertical="top" wrapText="1"/>
    </xf>
    <xf numFmtId="0" fontId="14" fillId="0" borderId="0" xfId="0" applyFont="1" applyBorder="1" applyAlignment="1">
      <alignment horizontal="distributed" vertical="top" wrapText="1"/>
    </xf>
    <xf numFmtId="0" fontId="3" fillId="0" borderId="0" xfId="0" applyFont="1" applyAlignment="1">
      <alignment horizontal="right" vertical="center"/>
    </xf>
    <xf numFmtId="0" fontId="7" fillId="0" borderId="0" xfId="0" applyFont="1" applyBorder="1" applyAlignment="1">
      <alignment horizontal="left" vertical="center" shrinkToFit="1"/>
    </xf>
    <xf numFmtId="0" fontId="7" fillId="0" borderId="0" xfId="0" applyFont="1" applyBorder="1" applyAlignment="1">
      <alignment horizontal="left" vertical="center" wrapText="1"/>
    </xf>
    <xf numFmtId="0" fontId="1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3" fillId="0" borderId="91"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2"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2" xfId="0" applyFont="1" applyBorder="1" applyAlignment="1">
      <alignment horizontal="center" vertical="center" shrinkToFit="1"/>
    </xf>
    <xf numFmtId="178" fontId="13" fillId="0" borderId="74" xfId="0" applyNumberFormat="1" applyFont="1" applyBorder="1" applyAlignment="1">
      <alignment horizontal="center" vertical="center"/>
    </xf>
    <xf numFmtId="178" fontId="13" fillId="0" borderId="44" xfId="0" applyNumberFormat="1" applyFont="1" applyBorder="1" applyAlignment="1">
      <alignment horizontal="center" vertical="center"/>
    </xf>
    <xf numFmtId="178" fontId="3" fillId="0" borderId="74" xfId="0" applyNumberFormat="1" applyFont="1" applyBorder="1" applyAlignment="1">
      <alignment horizontal="right" vertical="center"/>
    </xf>
    <xf numFmtId="178" fontId="3" fillId="0" borderId="41" xfId="0" applyNumberFormat="1" applyFont="1" applyBorder="1" applyAlignment="1">
      <alignment horizontal="right" vertical="center"/>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25" xfId="0" applyFont="1" applyBorder="1" applyAlignment="1">
      <alignment horizontal="center" vertical="center"/>
    </xf>
    <xf numFmtId="0" fontId="7" fillId="0" borderId="69" xfId="0" applyFont="1" applyBorder="1" applyAlignment="1">
      <alignment horizontal="center" vertical="center"/>
    </xf>
    <xf numFmtId="0" fontId="7" fillId="0" borderId="126" xfId="0" applyFont="1" applyBorder="1" applyAlignment="1">
      <alignment horizontal="center" vertical="center"/>
    </xf>
    <xf numFmtId="0" fontId="13" fillId="0" borderId="74"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4"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4" xfId="0" applyFont="1" applyBorder="1" applyAlignment="1">
      <alignment horizontal="center" vertical="center" shrinkToFit="1"/>
    </xf>
    <xf numFmtId="178" fontId="3" fillId="0" borderId="11" xfId="0" applyNumberFormat="1" applyFont="1" applyBorder="1" applyAlignment="1">
      <alignment horizontal="center" vertical="center"/>
    </xf>
    <xf numFmtId="0" fontId="7" fillId="0" borderId="15" xfId="0" applyFont="1" applyBorder="1" applyAlignment="1">
      <alignment horizontal="left" vertical="center" shrinkToFit="1"/>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178" fontId="3" fillId="0" borderId="0" xfId="0" applyNumberFormat="1" applyFont="1" applyBorder="1" applyAlignment="1">
      <alignment horizontal="center" vertical="center"/>
    </xf>
    <xf numFmtId="0" fontId="5" fillId="0" borderId="127"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123" xfId="0" applyFont="1" applyBorder="1" applyAlignment="1">
      <alignment horizontal="center" vertical="center" shrinkToFit="1"/>
    </xf>
    <xf numFmtId="0" fontId="5" fillId="0" borderId="86" xfId="0" applyFont="1" applyBorder="1" applyAlignment="1">
      <alignment horizontal="center" vertical="center" shrinkToFit="1"/>
    </xf>
    <xf numFmtId="0" fontId="13" fillId="0" borderId="129"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130" xfId="0" applyFont="1" applyBorder="1" applyAlignment="1">
      <alignment horizontal="center" vertical="center" shrinkToFit="1"/>
    </xf>
    <xf numFmtId="0" fontId="13" fillId="0" borderId="131"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9" xfId="0" applyFont="1" applyBorder="1" applyAlignment="1">
      <alignment horizontal="center" vertical="center" shrinkToFit="1"/>
    </xf>
    <xf numFmtId="0" fontId="3" fillId="0" borderId="57" xfId="0" applyFont="1" applyBorder="1" applyAlignment="1">
      <alignment horizontal="center" vertical="center"/>
    </xf>
    <xf numFmtId="0" fontId="3" fillId="0" borderId="131"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132" xfId="0" applyFont="1" applyBorder="1" applyAlignment="1">
      <alignment horizontal="center" vertical="center" shrinkToFit="1"/>
    </xf>
    <xf numFmtId="0" fontId="7" fillId="0" borderId="133" xfId="0" applyFont="1" applyBorder="1" applyAlignment="1">
      <alignment horizontal="center" vertical="center" shrinkToFit="1"/>
    </xf>
    <xf numFmtId="0" fontId="7" fillId="0" borderId="134"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35" xfId="0" applyFont="1" applyBorder="1" applyAlignment="1">
      <alignment horizontal="center" vertical="center" shrinkToFit="1"/>
    </xf>
    <xf numFmtId="178" fontId="10" fillId="0" borderId="136" xfId="0" applyNumberFormat="1" applyFont="1" applyBorder="1" applyAlignment="1">
      <alignment horizontal="center" vertical="center" wrapText="1"/>
    </xf>
    <xf numFmtId="178" fontId="10" fillId="0" borderId="37" xfId="0" applyNumberFormat="1" applyFont="1" applyBorder="1" applyAlignment="1">
      <alignment horizontal="center" vertical="center" wrapText="1"/>
    </xf>
    <xf numFmtId="178" fontId="10" fillId="0" borderId="98" xfId="0" applyNumberFormat="1" applyFont="1" applyBorder="1" applyAlignment="1">
      <alignment horizontal="center" vertical="center" wrapText="1"/>
    </xf>
    <xf numFmtId="178" fontId="10" fillId="0" borderId="137" xfId="0" applyNumberFormat="1" applyFont="1" applyBorder="1" applyAlignment="1">
      <alignment horizontal="center" vertical="center" wrapText="1"/>
    </xf>
    <xf numFmtId="178" fontId="10" fillId="0" borderId="0" xfId="0" applyNumberFormat="1" applyFont="1" applyBorder="1" applyAlignment="1">
      <alignment horizontal="center" vertical="center" wrapText="1"/>
    </xf>
    <xf numFmtId="178" fontId="10" fillId="0" borderId="12" xfId="0" applyNumberFormat="1" applyFont="1" applyBorder="1" applyAlignment="1">
      <alignment horizontal="center" vertical="center" wrapText="1"/>
    </xf>
    <xf numFmtId="178" fontId="10" fillId="0" borderId="138" xfId="0" applyNumberFormat="1" applyFont="1" applyBorder="1" applyAlignment="1">
      <alignment horizontal="center" vertical="center" wrapText="1"/>
    </xf>
    <xf numFmtId="178" fontId="10" fillId="0" borderId="11" xfId="0" applyNumberFormat="1" applyFont="1" applyBorder="1" applyAlignment="1">
      <alignment horizontal="center" vertical="center" wrapText="1"/>
    </xf>
    <xf numFmtId="178" fontId="10" fillId="0" borderId="87" xfId="0" applyNumberFormat="1" applyFont="1" applyBorder="1" applyAlignment="1">
      <alignment horizontal="center" vertical="center" wrapText="1"/>
    </xf>
    <xf numFmtId="0" fontId="7" fillId="0" borderId="17" xfId="0" applyFont="1" applyBorder="1" applyAlignment="1">
      <alignment horizontal="right" vertical="top"/>
    </xf>
    <xf numFmtId="0" fontId="7" fillId="0" borderId="37" xfId="0" applyFont="1" applyBorder="1" applyAlignment="1">
      <alignment horizontal="right" vertical="top"/>
    </xf>
    <xf numFmtId="178" fontId="3" fillId="0" borderId="37" xfId="0" applyNumberFormat="1" applyFont="1" applyBorder="1" applyAlignment="1">
      <alignment horizontal="left" vertical="top"/>
    </xf>
    <xf numFmtId="178" fontId="3" fillId="0" borderId="0" xfId="0" applyNumberFormat="1" applyFont="1" applyBorder="1" applyAlignment="1">
      <alignment horizontal="left" vertical="top"/>
    </xf>
    <xf numFmtId="0" fontId="15" fillId="0" borderId="37" xfId="0" applyFont="1" applyBorder="1" applyAlignment="1">
      <alignment horizontal="center" vertical="center" wrapText="1"/>
    </xf>
    <xf numFmtId="0" fontId="15" fillId="0" borderId="0" xfId="0" applyFont="1" applyBorder="1" applyAlignment="1">
      <alignment horizontal="center" vertical="center" wrapText="1"/>
    </xf>
    <xf numFmtId="178" fontId="10" fillId="0" borderId="28" xfId="0" applyNumberFormat="1" applyFont="1" applyBorder="1" applyAlignment="1">
      <alignment horizontal="center" vertical="center" wrapText="1"/>
    </xf>
    <xf numFmtId="0" fontId="7" fillId="0" borderId="57" xfId="0" applyFont="1" applyBorder="1" applyAlignment="1">
      <alignment horizontal="center" vertical="center"/>
    </xf>
    <xf numFmtId="0" fontId="7" fillId="0" borderId="0" xfId="0" applyFont="1" applyBorder="1" applyAlignment="1">
      <alignment horizontal="center" vertical="center"/>
    </xf>
    <xf numFmtId="0" fontId="5" fillId="0" borderId="101" xfId="0" applyFont="1" applyBorder="1" applyAlignment="1">
      <alignment horizontal="center" vertical="center" shrinkToFit="1"/>
    </xf>
    <xf numFmtId="0" fontId="5" fillId="0" borderId="32"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39" xfId="0" applyFont="1" applyBorder="1" applyAlignment="1">
      <alignment horizontal="center" vertical="center" shrinkToFit="1"/>
    </xf>
    <xf numFmtId="178" fontId="13" fillId="0" borderId="0" xfId="0" applyNumberFormat="1" applyFont="1" applyBorder="1" applyAlignment="1">
      <alignment horizontal="left" vertical="center" shrinkToFit="1"/>
    </xf>
    <xf numFmtId="178" fontId="13" fillId="0" borderId="12" xfId="0" applyNumberFormat="1" applyFont="1" applyBorder="1" applyAlignment="1">
      <alignment horizontal="left" vertical="center" shrinkToFit="1"/>
    </xf>
    <xf numFmtId="0" fontId="5" fillId="0" borderId="1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6" xfId="0" applyFont="1" applyBorder="1" applyAlignment="1">
      <alignment horizontal="center" vertical="center" wrapText="1"/>
    </xf>
    <xf numFmtId="0" fontId="7" fillId="0" borderId="122" xfId="0" applyFont="1" applyBorder="1" applyAlignment="1">
      <alignment horizontal="center" vertical="center"/>
    </xf>
    <xf numFmtId="0" fontId="7" fillId="0" borderId="15" xfId="0" applyFont="1" applyBorder="1" applyAlignment="1">
      <alignment horizontal="center" vertical="center"/>
    </xf>
    <xf numFmtId="0" fontId="7" fillId="0" borderId="71" xfId="0" applyFont="1" applyBorder="1" applyAlignment="1">
      <alignment horizontal="center" vertical="center"/>
    </xf>
    <xf numFmtId="0" fontId="7" fillId="0" borderId="28" xfId="0" applyFont="1" applyBorder="1" applyAlignment="1">
      <alignment horizontal="center" vertical="center"/>
    </xf>
    <xf numFmtId="0" fontId="13" fillId="0" borderId="15"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3" fillId="0" borderId="131" xfId="0" applyFont="1" applyBorder="1" applyAlignment="1">
      <alignment horizontal="center" vertical="center"/>
    </xf>
    <xf numFmtId="0" fontId="3" fillId="0" borderId="11" xfId="0" applyFont="1" applyBorder="1" applyAlignment="1">
      <alignment horizontal="center" vertical="center"/>
    </xf>
    <xf numFmtId="178" fontId="13" fillId="0" borderId="141" xfId="0" applyNumberFormat="1" applyFont="1" applyBorder="1" applyAlignment="1">
      <alignment horizontal="center" vertical="center" shrinkToFit="1"/>
    </xf>
    <xf numFmtId="178" fontId="13" fillId="0" borderId="93" xfId="0" applyNumberFormat="1" applyFont="1" applyBorder="1" applyAlignment="1">
      <alignment horizontal="center" vertical="center" shrinkToFit="1"/>
    </xf>
    <xf numFmtId="178" fontId="13" fillId="0" borderId="97" xfId="0" applyNumberFormat="1" applyFont="1" applyBorder="1" applyAlignment="1">
      <alignment horizontal="center" vertical="center" shrinkToFit="1"/>
    </xf>
    <xf numFmtId="0" fontId="7" fillId="0" borderId="142" xfId="0" applyFont="1" applyBorder="1" applyAlignment="1">
      <alignment horizontal="center" vertical="center" shrinkToFit="1"/>
    </xf>
    <xf numFmtId="0" fontId="7" fillId="0" borderId="143" xfId="0" applyFont="1" applyBorder="1" applyAlignment="1">
      <alignment horizontal="center" vertical="center" shrinkToFit="1"/>
    </xf>
    <xf numFmtId="178" fontId="7" fillId="0" borderId="144" xfId="0" applyNumberFormat="1" applyFont="1" applyBorder="1" applyAlignment="1">
      <alignment horizontal="center" vertical="center" shrinkToFit="1"/>
    </xf>
    <xf numFmtId="178" fontId="7" fillId="0" borderId="145" xfId="0" applyNumberFormat="1" applyFont="1" applyBorder="1" applyAlignment="1">
      <alignment horizontal="center" vertical="center" shrinkToFit="1"/>
    </xf>
    <xf numFmtId="178" fontId="7" fillId="0" borderId="146" xfId="0" applyNumberFormat="1" applyFont="1" applyBorder="1" applyAlignment="1">
      <alignment horizontal="center" vertical="center" shrinkToFit="1"/>
    </xf>
    <xf numFmtId="0" fontId="5" fillId="0" borderId="15" xfId="0" applyFont="1" applyBorder="1" applyAlignment="1">
      <alignment horizontal="center" vertical="center"/>
    </xf>
    <xf numFmtId="0" fontId="5" fillId="0" borderId="140"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23" xfId="0" applyFont="1" applyBorder="1" applyAlignment="1">
      <alignment horizontal="center" vertical="center"/>
    </xf>
    <xf numFmtId="0" fontId="5" fillId="0" borderId="11" xfId="0" applyFont="1" applyBorder="1" applyAlignment="1">
      <alignment horizontal="center" vertical="center"/>
    </xf>
    <xf numFmtId="0" fontId="5" fillId="0" borderId="86" xfId="0" applyFont="1" applyBorder="1" applyAlignment="1">
      <alignment horizontal="center" vertical="center"/>
    </xf>
    <xf numFmtId="0" fontId="7" fillId="0" borderId="122" xfId="0" applyFont="1" applyBorder="1" applyAlignment="1">
      <alignment horizontal="right" vertical="top"/>
    </xf>
    <xf numFmtId="0" fontId="7" fillId="0" borderId="15" xfId="0" applyFont="1" applyBorder="1" applyAlignment="1">
      <alignment horizontal="right" vertical="top"/>
    </xf>
    <xf numFmtId="178" fontId="3" fillId="0" borderId="15" xfId="0" applyNumberFormat="1" applyFont="1" applyBorder="1" applyAlignment="1">
      <alignment horizontal="left" vertical="top"/>
    </xf>
    <xf numFmtId="178" fontId="13" fillId="0" borderId="129" xfId="0" applyNumberFormat="1" applyFont="1" applyBorder="1" applyAlignment="1">
      <alignment horizontal="center" vertical="center" shrinkToFit="1"/>
    </xf>
    <xf numFmtId="178" fontId="13" fillId="0" borderId="51" xfId="0" applyNumberFormat="1" applyFont="1" applyBorder="1" applyAlignment="1">
      <alignment horizontal="center" vertical="center" shrinkToFit="1"/>
    </xf>
    <xf numFmtId="178" fontId="13" fillId="0" borderId="55" xfId="0" applyNumberFormat="1" applyFont="1" applyBorder="1" applyAlignment="1">
      <alignment horizontal="center" vertical="center" shrinkToFit="1"/>
    </xf>
    <xf numFmtId="178" fontId="13" fillId="0" borderId="71" xfId="0" applyNumberFormat="1" applyFont="1" applyBorder="1" applyAlignment="1">
      <alignment horizontal="center" vertical="center" shrinkToFit="1"/>
    </xf>
    <xf numFmtId="178" fontId="13" fillId="0" borderId="28" xfId="0" applyNumberFormat="1" applyFont="1" applyBorder="1" applyAlignment="1">
      <alignment horizontal="center" vertical="center" shrinkToFit="1"/>
    </xf>
    <xf numFmtId="178" fontId="13" fillId="0" borderId="14" xfId="0" applyNumberFormat="1" applyFont="1" applyBorder="1" applyAlignment="1">
      <alignment horizontal="center" vertical="center" shrinkToFit="1"/>
    </xf>
    <xf numFmtId="0" fontId="7" fillId="0" borderId="57"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right" vertical="center" textRotation="180"/>
    </xf>
    <xf numFmtId="0" fontId="3" fillId="0" borderId="0" xfId="0" applyFont="1" applyAlignment="1">
      <alignment horizontal="center" vertical="center"/>
    </xf>
    <xf numFmtId="0" fontId="4" fillId="0" borderId="0" xfId="0" applyFont="1" applyBorder="1" applyAlignment="1">
      <alignment horizontal="center" vertical="center" shrinkToFit="1"/>
    </xf>
    <xf numFmtId="0" fontId="11" fillId="0" borderId="0" xfId="0" applyFont="1" applyAlignment="1">
      <alignment horizontal="center" vertical="center" shrinkToFit="1"/>
    </xf>
    <xf numFmtId="0" fontId="7" fillId="0" borderId="94"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83" xfId="0" applyFont="1" applyBorder="1" applyAlignment="1">
      <alignment horizontal="center" vertical="center" shrinkToFit="1"/>
    </xf>
    <xf numFmtId="178" fontId="13" fillId="0" borderId="123" xfId="0" applyNumberFormat="1" applyFont="1" applyBorder="1" applyAlignment="1">
      <alignment horizontal="center" vertical="center" shrinkToFit="1"/>
    </xf>
    <xf numFmtId="178" fontId="13" fillId="0" borderId="11" xfId="0" applyNumberFormat="1" applyFont="1" applyBorder="1" applyAlignment="1">
      <alignment horizontal="center" vertical="center" shrinkToFit="1"/>
    </xf>
    <xf numFmtId="178" fontId="13" fillId="0" borderId="87" xfId="0" applyNumberFormat="1" applyFont="1" applyBorder="1" applyAlignment="1">
      <alignment horizontal="center" vertical="center" shrinkToFit="1"/>
    </xf>
    <xf numFmtId="178" fontId="3" fillId="0" borderId="37" xfId="0" applyNumberFormat="1" applyFont="1" applyBorder="1" applyAlignment="1">
      <alignment horizontal="center" vertical="center" shrinkToFit="1"/>
    </xf>
    <xf numFmtId="178" fontId="3" fillId="0" borderId="93" xfId="0" applyNumberFormat="1" applyFont="1" applyBorder="1" applyAlignment="1">
      <alignment horizontal="center" vertical="center" shrinkToFit="1"/>
    </xf>
    <xf numFmtId="178" fontId="3" fillId="0" borderId="97" xfId="0" applyNumberFormat="1" applyFont="1" applyBorder="1" applyAlignment="1">
      <alignment horizontal="center" vertical="center" shrinkToFit="1"/>
    </xf>
    <xf numFmtId="0" fontId="14" fillId="0" borderId="0" xfId="0" applyFont="1" applyAlignment="1">
      <alignment horizontal="left" vertical="center"/>
    </xf>
    <xf numFmtId="0" fontId="14" fillId="0" borderId="41" xfId="0" applyFont="1" applyBorder="1" applyAlignment="1">
      <alignment horizontal="center"/>
    </xf>
    <xf numFmtId="0" fontId="14" fillId="0" borderId="28" xfId="0" applyFont="1" applyBorder="1" applyAlignment="1">
      <alignment horizontal="center"/>
    </xf>
    <xf numFmtId="0" fontId="14" fillId="0" borderId="74" xfId="0" applyFont="1" applyBorder="1" applyAlignment="1">
      <alignment horizontal="center" vertical="center"/>
    </xf>
    <xf numFmtId="0" fontId="14" fillId="0" borderId="41" xfId="0" applyFont="1" applyBorder="1" applyAlignment="1">
      <alignment horizontal="center" vertical="center"/>
    </xf>
    <xf numFmtId="0" fontId="14" fillId="0" borderId="44" xfId="0" applyFont="1" applyBorder="1" applyAlignment="1">
      <alignment horizontal="center" vertical="center"/>
    </xf>
    <xf numFmtId="178" fontId="14" fillId="0" borderId="74" xfId="0" applyNumberFormat="1" applyFont="1" applyBorder="1" applyAlignment="1">
      <alignment horizontal="left" vertical="center" wrapText="1"/>
    </xf>
    <xf numFmtId="178" fontId="14" fillId="0" borderId="41" xfId="0" applyNumberFormat="1" applyFont="1" applyBorder="1" applyAlignment="1">
      <alignment horizontal="left" vertical="center" wrapText="1"/>
    </xf>
    <xf numFmtId="178" fontId="14" fillId="0" borderId="44" xfId="0" applyNumberFormat="1" applyFont="1" applyBorder="1" applyAlignment="1">
      <alignment horizontal="left" vertical="center" wrapText="1"/>
    </xf>
    <xf numFmtId="0" fontId="14" fillId="0" borderId="37" xfId="0" applyFont="1" applyBorder="1" applyAlignment="1">
      <alignment horizontal="right" vertical="center"/>
    </xf>
    <xf numFmtId="0" fontId="14" fillId="0" borderId="147" xfId="0" applyFont="1" applyBorder="1" applyAlignment="1">
      <alignment horizontal="center" vertical="center"/>
    </xf>
    <xf numFmtId="0" fontId="14" fillId="0" borderId="75" xfId="0" applyFont="1" applyBorder="1" applyAlignment="1">
      <alignment horizontal="center" vertical="center"/>
    </xf>
    <xf numFmtId="0" fontId="18" fillId="0" borderId="148" xfId="0" applyFont="1" applyBorder="1" applyAlignment="1">
      <alignment horizontal="center" vertical="center"/>
    </xf>
    <xf numFmtId="0" fontId="18" fillId="0" borderId="76"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distributed" wrapText="1"/>
    </xf>
    <xf numFmtId="0" fontId="14" fillId="0" borderId="0" xfId="0" applyFont="1" applyBorder="1" applyAlignment="1">
      <alignment horizontal="distributed"/>
    </xf>
    <xf numFmtId="178" fontId="22" fillId="0" borderId="74" xfId="0" applyNumberFormat="1" applyFont="1" applyBorder="1" applyAlignment="1">
      <alignment horizontal="center" vertical="center" shrinkToFit="1"/>
    </xf>
    <xf numFmtId="178" fontId="22" fillId="0" borderId="41" xfId="0" applyNumberFormat="1" applyFont="1" applyBorder="1" applyAlignment="1">
      <alignment horizontal="center" vertical="center" shrinkToFit="1"/>
    </xf>
    <xf numFmtId="178" fontId="22" fillId="0" borderId="44" xfId="0" applyNumberFormat="1" applyFont="1" applyBorder="1" applyAlignment="1">
      <alignment horizontal="center" vertical="center" shrinkToFit="1"/>
    </xf>
    <xf numFmtId="0" fontId="83" fillId="0" borderId="0" xfId="0" applyFont="1" applyAlignment="1">
      <alignment horizontal="center" vertical="center" wrapText="1"/>
    </xf>
    <xf numFmtId="0" fontId="83" fillId="0" borderId="0" xfId="0" applyFont="1" applyAlignment="1">
      <alignment horizontal="center" vertical="center"/>
    </xf>
    <xf numFmtId="0" fontId="20" fillId="0" borderId="41" xfId="0" applyFont="1" applyBorder="1" applyAlignment="1">
      <alignment horizontal="distributed"/>
    </xf>
    <xf numFmtId="0" fontId="14" fillId="0" borderId="41" xfId="0" applyFont="1" applyBorder="1" applyAlignment="1">
      <alignment horizontal="distributed"/>
    </xf>
    <xf numFmtId="178" fontId="18" fillId="0" borderId="74" xfId="0" applyNumberFormat="1" applyFont="1" applyBorder="1" applyAlignment="1">
      <alignment horizontal="center" vertical="center"/>
    </xf>
    <xf numFmtId="178" fontId="18" fillId="0" borderId="41" xfId="0" applyNumberFormat="1" applyFont="1" applyBorder="1" applyAlignment="1">
      <alignment horizontal="center" vertical="center"/>
    </xf>
    <xf numFmtId="0" fontId="14" fillId="0" borderId="28" xfId="0" applyFont="1" applyBorder="1" applyAlignment="1">
      <alignment horizontal="distributed"/>
    </xf>
    <xf numFmtId="0" fontId="14" fillId="0" borderId="0" xfId="0" applyFont="1" applyBorder="1" applyAlignment="1">
      <alignment horizontal="distributed" vertical="top"/>
    </xf>
    <xf numFmtId="0" fontId="90" fillId="0" borderId="116" xfId="0" applyFont="1" applyBorder="1" applyAlignment="1">
      <alignment horizontal="center" vertical="top"/>
    </xf>
    <xf numFmtId="0" fontId="90" fillId="0" borderId="117" xfId="0" applyFont="1" applyBorder="1" applyAlignment="1">
      <alignment horizontal="center" vertical="top"/>
    </xf>
    <xf numFmtId="0" fontId="91" fillId="0" borderId="116" xfId="0" applyFont="1" applyBorder="1" applyAlignment="1">
      <alignment horizontal="center" vertical="top"/>
    </xf>
    <xf numFmtId="0" fontId="91" fillId="0" borderId="117" xfId="0" applyFont="1" applyBorder="1" applyAlignment="1">
      <alignment horizontal="center" vertical="top"/>
    </xf>
    <xf numFmtId="178" fontId="20" fillId="0" borderId="41" xfId="0" applyNumberFormat="1" applyFont="1" applyBorder="1" applyAlignment="1">
      <alignment horizontal="left" vertical="center" wrapText="1"/>
    </xf>
    <xf numFmtId="178" fontId="20" fillId="0" borderId="44" xfId="0" applyNumberFormat="1" applyFont="1" applyBorder="1" applyAlignment="1">
      <alignment horizontal="left" vertical="center" wrapText="1"/>
    </xf>
    <xf numFmtId="0" fontId="17" fillId="0" borderId="0" xfId="0" applyFont="1" applyAlignment="1">
      <alignment horizontal="left" vertical="center"/>
    </xf>
    <xf numFmtId="0" fontId="92" fillId="0" borderId="0" xfId="0" applyFont="1" applyAlignment="1">
      <alignment horizontal="left" vertical="center"/>
    </xf>
    <xf numFmtId="0" fontId="17" fillId="0" borderId="0" xfId="0" applyFont="1" applyAlignment="1">
      <alignment horizontal="center" vertical="center"/>
    </xf>
    <xf numFmtId="0" fontId="12" fillId="0" borderId="74" xfId="0" applyFont="1" applyBorder="1" applyAlignment="1">
      <alignment horizontal="right" vertical="center" shrinkToFit="1"/>
    </xf>
    <xf numFmtId="0" fontId="12" fillId="0" borderId="41" xfId="0" applyFont="1" applyBorder="1" applyAlignment="1">
      <alignment horizontal="right" vertical="center" shrinkToFit="1"/>
    </xf>
    <xf numFmtId="0" fontId="12" fillId="0" borderId="0" xfId="0" applyFont="1" applyBorder="1" applyAlignment="1">
      <alignment horizontal="left" vertical="center" shrinkToFit="1"/>
    </xf>
    <xf numFmtId="0" fontId="17" fillId="0" borderId="74" xfId="0" applyFont="1" applyBorder="1" applyAlignment="1">
      <alignment horizontal="center" vertical="center"/>
    </xf>
    <xf numFmtId="0" fontId="17" fillId="0" borderId="41" xfId="0" applyFont="1" applyBorder="1" applyAlignment="1">
      <alignment horizontal="center" vertical="center"/>
    </xf>
    <xf numFmtId="0" fontId="17" fillId="0" borderId="44" xfId="0" applyFont="1" applyBorder="1" applyAlignment="1">
      <alignment horizontal="center" vertical="center"/>
    </xf>
    <xf numFmtId="0" fontId="12" fillId="0" borderId="74"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4" xfId="0" applyFont="1" applyBorder="1" applyAlignment="1">
      <alignment horizontal="center" vertical="center" shrinkToFit="1"/>
    </xf>
    <xf numFmtId="0" fontId="24" fillId="0" borderId="17"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4" fillId="0" borderId="57"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71"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17"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horizontal="center" vertical="center"/>
    </xf>
    <xf numFmtId="0" fontId="17" fillId="0" borderId="77"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28" xfId="0" applyBorder="1" applyAlignment="1">
      <alignment horizontal="right" vertical="center"/>
    </xf>
    <xf numFmtId="49" fontId="0" fillId="0" borderId="0" xfId="0" applyNumberFormat="1" applyAlignment="1">
      <alignment horizontal="right"/>
    </xf>
    <xf numFmtId="0" fontId="12" fillId="0" borderId="125" xfId="0" applyFont="1" applyBorder="1" applyAlignment="1">
      <alignment horizontal="center" vertical="center"/>
    </xf>
    <xf numFmtId="0" fontId="12" fillId="0" borderId="69" xfId="0" applyFont="1" applyBorder="1" applyAlignment="1">
      <alignment horizontal="center" vertical="center"/>
    </xf>
    <xf numFmtId="0" fontId="0" fillId="0" borderId="149" xfId="0" applyBorder="1" applyAlignment="1">
      <alignment horizontal="center" vertical="center"/>
    </xf>
    <xf numFmtId="0" fontId="0" fillId="0" borderId="69" xfId="0" applyBorder="1" applyAlignment="1">
      <alignment horizontal="center" vertical="center"/>
    </xf>
    <xf numFmtId="178" fontId="0" fillId="0" borderId="69" xfId="0" applyNumberFormat="1" applyBorder="1" applyAlignment="1" applyProtection="1">
      <alignment horizontal="center" vertical="center"/>
      <protection locked="0"/>
    </xf>
    <xf numFmtId="0" fontId="0" fillId="0" borderId="126" xfId="0" applyBorder="1" applyAlignment="1">
      <alignment horizontal="center" vertical="center"/>
    </xf>
    <xf numFmtId="0" fontId="0" fillId="0" borderId="69" xfId="0" applyBorder="1" applyAlignment="1" applyProtection="1">
      <alignment horizontal="center" vertical="center"/>
      <protection locked="0"/>
    </xf>
    <xf numFmtId="178" fontId="0" fillId="0" borderId="41" xfId="0" applyNumberFormat="1" applyBorder="1" applyAlignment="1">
      <alignment horizontal="center" vertical="center"/>
    </xf>
    <xf numFmtId="0" fontId="0" fillId="0" borderId="17"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7" fillId="0" borderId="74"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44" xfId="0" applyFont="1" applyBorder="1" applyAlignment="1">
      <alignment horizontal="center" vertical="center" shrinkToFit="1"/>
    </xf>
    <xf numFmtId="0" fontId="12" fillId="0" borderId="17"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2" xfId="0" applyFont="1" applyBorder="1" applyAlignment="1">
      <alignment horizontal="center" vertical="center" wrapText="1"/>
    </xf>
    <xf numFmtId="0" fontId="0" fillId="0" borderId="74"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108"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49" fontId="23" fillId="0" borderId="41" xfId="0" applyNumberFormat="1" applyFont="1" applyBorder="1" applyAlignment="1" applyProtection="1">
      <alignment horizontal="center" vertical="center"/>
      <protection locked="0"/>
    </xf>
    <xf numFmtId="49" fontId="23" fillId="0" borderId="44" xfId="0" applyNumberFormat="1"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17" fillId="0" borderId="125" xfId="0" applyFont="1" applyBorder="1" applyAlignment="1">
      <alignment horizontal="center" vertical="center" shrinkToFit="1"/>
    </xf>
    <xf numFmtId="0" fontId="17" fillId="0" borderId="69" xfId="0" applyFont="1" applyBorder="1" applyAlignment="1">
      <alignment horizontal="center" vertical="center" shrinkToFit="1"/>
    </xf>
    <xf numFmtId="0" fontId="17" fillId="0" borderId="150" xfId="0" applyFont="1" applyBorder="1" applyAlignment="1">
      <alignment horizontal="center" vertical="center" shrinkToFit="1"/>
    </xf>
    <xf numFmtId="0" fontId="17" fillId="0" borderId="17"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2" xfId="0" applyFont="1" applyBorder="1" applyAlignment="1">
      <alignment horizontal="center" vertical="center" wrapText="1"/>
    </xf>
    <xf numFmtId="178" fontId="0" fillId="0" borderId="37" xfId="0" applyNumberFormat="1" applyBorder="1" applyAlignment="1">
      <alignment horizontal="left" vertical="center"/>
    </xf>
    <xf numFmtId="0" fontId="0" fillId="0" borderId="0" xfId="0" applyAlignment="1">
      <alignment horizontal="center" vertical="top"/>
    </xf>
    <xf numFmtId="0" fontId="0" fillId="0" borderId="22" xfId="0" applyBorder="1" applyAlignment="1">
      <alignment horizontal="center" vertical="top"/>
    </xf>
    <xf numFmtId="0" fontId="17" fillId="0" borderId="17"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0" xfId="0" applyFont="1" applyAlignment="1">
      <alignment horizontal="left" vertical="center" wrapText="1"/>
    </xf>
    <xf numFmtId="0" fontId="17" fillId="0" borderId="71" xfId="0" applyFont="1" applyBorder="1" applyAlignment="1" applyProtection="1">
      <alignment horizontal="center" vertical="center" shrinkToFit="1"/>
      <protection locked="0"/>
    </xf>
    <xf numFmtId="0" fontId="17" fillId="0" borderId="28" xfId="0" applyFont="1" applyBorder="1" applyAlignment="1" applyProtection="1">
      <alignment horizontal="center" vertical="center" shrinkToFit="1"/>
      <protection locked="0"/>
    </xf>
    <xf numFmtId="0" fontId="17" fillId="0" borderId="32" xfId="0" applyFont="1" applyBorder="1" applyAlignment="1" applyProtection="1">
      <alignment horizontal="center" vertical="center" shrinkToFit="1"/>
      <protection locked="0"/>
    </xf>
    <xf numFmtId="0" fontId="17" fillId="0" borderId="151" xfId="0" applyFont="1" applyBorder="1" applyAlignment="1" applyProtection="1">
      <alignment horizontal="center" vertical="center" shrinkToFit="1"/>
      <protection locked="0"/>
    </xf>
    <xf numFmtId="0" fontId="17" fillId="0" borderId="152" xfId="0" applyFont="1" applyBorder="1" applyAlignment="1" applyProtection="1">
      <alignment horizontal="center" vertical="center" shrinkToFit="1"/>
      <protection locked="0"/>
    </xf>
    <xf numFmtId="0" fontId="17" fillId="0" borderId="41" xfId="0" applyFont="1" applyBorder="1" applyAlignment="1" applyProtection="1">
      <alignment horizontal="right" vertical="center" shrinkToFit="1"/>
      <protection locked="0"/>
    </xf>
    <xf numFmtId="0" fontId="17" fillId="0" borderId="80" xfId="0" applyFont="1" applyBorder="1" applyAlignment="1">
      <alignment horizontal="center" vertical="center"/>
    </xf>
    <xf numFmtId="0" fontId="17" fillId="0" borderId="0" xfId="0" applyFont="1" applyBorder="1" applyAlignment="1">
      <alignment horizontal="center" vertical="center"/>
    </xf>
    <xf numFmtId="0" fontId="17" fillId="0" borderId="77" xfId="0" applyFont="1" applyBorder="1" applyAlignment="1">
      <alignment horizontal="center" vertical="center"/>
    </xf>
    <xf numFmtId="0" fontId="26" fillId="0" borderId="74"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17" fillId="0" borderId="77" xfId="0" applyFont="1" applyBorder="1" applyAlignment="1">
      <alignment horizontal="left" vertical="center"/>
    </xf>
    <xf numFmtId="0" fontId="17" fillId="0" borderId="80" xfId="0" applyFont="1" applyBorder="1" applyAlignment="1">
      <alignment horizontal="left" vertical="center"/>
    </xf>
    <xf numFmtId="0" fontId="17" fillId="0" borderId="0" xfId="0" applyFont="1" applyBorder="1" applyAlignment="1">
      <alignment horizontal="left" vertical="center"/>
    </xf>
    <xf numFmtId="178" fontId="0" fillId="0" borderId="45" xfId="0" applyNumberFormat="1" applyBorder="1" applyAlignment="1" applyProtection="1">
      <alignment horizontal="center" vertical="center"/>
      <protection locked="0"/>
    </xf>
    <xf numFmtId="178" fontId="0" fillId="0" borderId="153" xfId="0" applyNumberFormat="1" applyBorder="1" applyAlignment="1" applyProtection="1">
      <alignment horizontal="center" vertical="center"/>
      <protection locked="0"/>
    </xf>
    <xf numFmtId="178" fontId="0" fillId="0" borderId="46" xfId="0" applyNumberFormat="1" applyBorder="1" applyAlignment="1" applyProtection="1">
      <alignment horizontal="center" vertical="center"/>
      <protection locked="0"/>
    </xf>
    <xf numFmtId="0" fontId="0" fillId="0" borderId="41" xfId="0" applyNumberFormat="1" applyBorder="1" applyAlignment="1">
      <alignment horizontal="center" vertical="center"/>
    </xf>
    <xf numFmtId="0" fontId="0" fillId="0" borderId="0" xfId="0" applyAlignment="1">
      <alignment horizontal="left"/>
    </xf>
    <xf numFmtId="0" fontId="0" fillId="0" borderId="0" xfId="0" applyBorder="1" applyAlignment="1" applyProtection="1">
      <alignment horizontal="center" vertical="center"/>
      <protection locked="0"/>
    </xf>
    <xf numFmtId="0" fontId="17" fillId="0" borderId="40" xfId="0" applyFont="1" applyBorder="1" applyAlignment="1">
      <alignment horizontal="center" vertical="center"/>
    </xf>
    <xf numFmtId="0" fontId="17" fillId="0" borderId="57" xfId="0" applyFont="1" applyBorder="1" applyAlignment="1">
      <alignment horizontal="center" vertical="center"/>
    </xf>
    <xf numFmtId="0" fontId="17" fillId="0" borderId="22" xfId="0" applyFont="1" applyBorder="1" applyAlignment="1">
      <alignment horizontal="center" vertical="center"/>
    </xf>
    <xf numFmtId="0" fontId="0" fillId="0" borderId="28" xfId="0" applyNumberFormat="1" applyFont="1" applyBorder="1" applyAlignment="1">
      <alignment horizontal="center" vertical="center"/>
    </xf>
    <xf numFmtId="0" fontId="0" fillId="0" borderId="77" xfId="0" applyFont="1" applyBorder="1" applyAlignment="1">
      <alignment horizontal="center" vertical="center"/>
    </xf>
    <xf numFmtId="0" fontId="0" fillId="0" borderId="80" xfId="0" applyFont="1" applyBorder="1" applyAlignment="1">
      <alignment horizontal="center" vertical="center"/>
    </xf>
    <xf numFmtId="0" fontId="0" fillId="0" borderId="43" xfId="0" applyBorder="1" applyAlignment="1">
      <alignment horizontal="right" vertical="center"/>
    </xf>
    <xf numFmtId="0" fontId="0" fillId="0" borderId="41" xfId="0" applyBorder="1" applyAlignment="1">
      <alignment horizontal="right" vertical="center"/>
    </xf>
    <xf numFmtId="0" fontId="0" fillId="0" borderId="28" xfId="0" applyBorder="1" applyAlignment="1" applyProtection="1">
      <alignment horizontal="center" vertical="center"/>
      <protection locked="0"/>
    </xf>
    <xf numFmtId="0" fontId="17" fillId="0" borderId="28" xfId="0" applyFont="1" applyBorder="1" applyAlignment="1">
      <alignment horizontal="center" vertical="center"/>
    </xf>
    <xf numFmtId="0" fontId="17" fillId="0" borderId="28" xfId="0" applyFont="1" applyBorder="1" applyAlignment="1">
      <alignment horizontal="left" vertical="center"/>
    </xf>
    <xf numFmtId="0" fontId="0" fillId="0" borderId="41" xfId="0" applyBorder="1" applyAlignment="1" applyProtection="1">
      <alignment horizontal="right" vertical="center"/>
      <protection locked="0"/>
    </xf>
    <xf numFmtId="176" fontId="0" fillId="0" borderId="45" xfId="0" applyNumberFormat="1" applyBorder="1" applyAlignment="1" applyProtection="1">
      <alignment horizontal="center" vertical="center"/>
      <protection locked="0"/>
    </xf>
    <xf numFmtId="176" fontId="0" fillId="0" borderId="153" xfId="0" applyNumberFormat="1" applyBorder="1" applyAlignment="1" applyProtection="1">
      <alignment horizontal="center" vertical="center"/>
      <protection locked="0"/>
    </xf>
    <xf numFmtId="176" fontId="0" fillId="0" borderId="46" xfId="0" applyNumberFormat="1" applyBorder="1" applyAlignment="1" applyProtection="1">
      <alignment horizontal="center" vertical="center"/>
      <protection locked="0"/>
    </xf>
    <xf numFmtId="176" fontId="0" fillId="0" borderId="108" xfId="0" applyNumberFormat="1" applyBorder="1" applyAlignment="1" applyProtection="1">
      <alignment horizontal="center" vertical="center"/>
      <protection locked="0"/>
    </xf>
    <xf numFmtId="176" fontId="0" fillId="0" borderId="77" xfId="0" applyNumberFormat="1" applyBorder="1" applyAlignment="1" applyProtection="1">
      <alignment horizontal="center" vertical="center"/>
      <protection locked="0"/>
    </xf>
    <xf numFmtId="176" fontId="0" fillId="0" borderId="78" xfId="0" applyNumberFormat="1" applyBorder="1" applyAlignment="1" applyProtection="1">
      <alignment horizontal="center" vertical="center"/>
      <protection locked="0"/>
    </xf>
    <xf numFmtId="0" fontId="0" fillId="0" borderId="153"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179" fontId="17" fillId="0" borderId="17" xfId="0" applyNumberFormat="1" applyFont="1" applyBorder="1" applyAlignment="1">
      <alignment horizontal="center" vertical="center"/>
    </xf>
    <xf numFmtId="179" fontId="17" fillId="0" borderId="37" xfId="0" applyNumberFormat="1" applyFont="1" applyBorder="1" applyAlignment="1">
      <alignment horizontal="center" vertical="center"/>
    </xf>
    <xf numFmtId="179" fontId="17" fillId="0" borderId="40" xfId="0" applyNumberFormat="1" applyFont="1" applyBorder="1" applyAlignment="1">
      <alignment horizontal="center" vertical="center"/>
    </xf>
    <xf numFmtId="179" fontId="17" fillId="0" borderId="71" xfId="0" applyNumberFormat="1" applyFont="1" applyBorder="1" applyAlignment="1">
      <alignment horizontal="center" vertical="center" shrinkToFit="1"/>
    </xf>
    <xf numFmtId="179" fontId="17" fillId="0" borderId="28" xfId="0" applyNumberFormat="1" applyFont="1" applyBorder="1" applyAlignment="1">
      <alignment horizontal="center" vertical="center" shrinkToFit="1"/>
    </xf>
    <xf numFmtId="179" fontId="17" fillId="0" borderId="32" xfId="0" applyNumberFormat="1" applyFont="1" applyBorder="1" applyAlignment="1">
      <alignment horizontal="center" vertical="center" shrinkToFit="1"/>
    </xf>
    <xf numFmtId="0" fontId="26" fillId="0" borderId="0" xfId="0" applyFont="1" applyAlignment="1">
      <alignment horizontal="center" vertical="center"/>
    </xf>
    <xf numFmtId="178" fontId="0" fillId="0" borderId="40" xfId="0" applyNumberFormat="1" applyBorder="1" applyAlignment="1">
      <alignment horizontal="left" vertical="center"/>
    </xf>
    <xf numFmtId="0" fontId="0" fillId="0" borderId="71" xfId="0" applyBorder="1" applyAlignment="1">
      <alignment horizontal="center" vertical="center"/>
    </xf>
    <xf numFmtId="0" fontId="0" fillId="0" borderId="17" xfId="0" applyBorder="1" applyAlignment="1">
      <alignment horizontal="center" vertical="center" wrapText="1"/>
    </xf>
    <xf numFmtId="0" fontId="17" fillId="0" borderId="78" xfId="0" applyFon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distributed" vertical="center"/>
    </xf>
    <xf numFmtId="0" fontId="17" fillId="0" borderId="37" xfId="0" applyFont="1" applyBorder="1" applyAlignment="1">
      <alignment horizontal="center" vertical="center"/>
    </xf>
    <xf numFmtId="0" fontId="17" fillId="0" borderId="154" xfId="0" applyFont="1" applyBorder="1" applyAlignment="1">
      <alignment horizontal="center" vertical="center"/>
    </xf>
    <xf numFmtId="0" fontId="17" fillId="0" borderId="71" xfId="0" applyFont="1" applyBorder="1" applyAlignment="1">
      <alignment horizontal="center" vertical="center"/>
    </xf>
    <xf numFmtId="0" fontId="17" fillId="0" borderId="106" xfId="0" applyFont="1" applyBorder="1" applyAlignment="1">
      <alignment horizontal="center" vertical="center"/>
    </xf>
    <xf numFmtId="0" fontId="17" fillId="0" borderId="17" xfId="0" applyFont="1" applyBorder="1" applyAlignment="1">
      <alignment horizontal="center" vertical="center"/>
    </xf>
    <xf numFmtId="0" fontId="17" fillId="0" borderId="154" xfId="0" applyFont="1" applyBorder="1" applyAlignment="1">
      <alignment horizontal="center" vertical="center" wrapText="1"/>
    </xf>
    <xf numFmtId="0" fontId="17" fillId="0" borderId="106" xfId="0" applyFont="1" applyBorder="1" applyAlignment="1">
      <alignment horizontal="center" vertical="center" wrapText="1"/>
    </xf>
    <xf numFmtId="0" fontId="17" fillId="0" borderId="108" xfId="0" applyFont="1" applyBorder="1" applyAlignment="1">
      <alignment horizontal="center" vertical="center"/>
    </xf>
    <xf numFmtId="0" fontId="17" fillId="0" borderId="45" xfId="0" applyFont="1" applyBorder="1" applyAlignment="1">
      <alignment horizontal="center" vertical="center"/>
    </xf>
    <xf numFmtId="0" fontId="17" fillId="0" borderId="153" xfId="0" applyFont="1" applyBorder="1" applyAlignment="1">
      <alignment horizontal="center" vertical="center"/>
    </xf>
    <xf numFmtId="0" fontId="17" fillId="0" borderId="46" xfId="0" applyFont="1" applyBorder="1" applyAlignment="1">
      <alignment horizontal="center" vertical="center"/>
    </xf>
    <xf numFmtId="0" fontId="17" fillId="0" borderId="32" xfId="0" applyFont="1" applyBorder="1" applyAlignment="1">
      <alignment horizontal="center" vertical="center"/>
    </xf>
    <xf numFmtId="0" fontId="0" fillId="0" borderId="0" xfId="0" applyBorder="1" applyAlignment="1">
      <alignment horizontal="center" vertical="center"/>
    </xf>
    <xf numFmtId="0" fontId="17" fillId="0" borderId="41" xfId="0" applyFont="1" applyBorder="1" applyAlignment="1">
      <alignment horizontal="left" vertical="center"/>
    </xf>
    <xf numFmtId="0" fontId="17" fillId="0" borderId="44" xfId="0" applyFont="1" applyBorder="1" applyAlignment="1">
      <alignment horizontal="left" vertical="center"/>
    </xf>
    <xf numFmtId="0" fontId="0" fillId="0" borderId="80" xfId="0" applyBorder="1" applyAlignment="1" applyProtection="1">
      <alignment horizontal="right" vertical="center"/>
      <protection locked="0"/>
    </xf>
    <xf numFmtId="0" fontId="0" fillId="0" borderId="28" xfId="0" applyBorder="1" applyAlignment="1" applyProtection="1">
      <alignment horizontal="right" vertical="center"/>
      <protection locked="0"/>
    </xf>
    <xf numFmtId="0" fontId="0" fillId="0" borderId="74" xfId="0" applyBorder="1" applyAlignment="1" applyProtection="1">
      <alignment horizontal="right" vertical="center"/>
      <protection locked="0"/>
    </xf>
    <xf numFmtId="49" fontId="0" fillId="0" borderId="37" xfId="0" applyNumberFormat="1" applyBorder="1" applyAlignment="1">
      <alignment horizontal="right"/>
    </xf>
    <xf numFmtId="0" fontId="0" fillId="0" borderId="37" xfId="0" applyBorder="1" applyAlignment="1">
      <alignment horizontal="left"/>
    </xf>
    <xf numFmtId="0" fontId="0" fillId="0" borderId="0" xfId="0" applyFont="1" applyBorder="1" applyAlignment="1">
      <alignment horizontal="center" vertical="center"/>
    </xf>
    <xf numFmtId="0" fontId="0" fillId="0" borderId="7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54" xfId="0" applyBorder="1" applyAlignment="1">
      <alignment horizontal="center" vertical="center"/>
    </xf>
    <xf numFmtId="0" fontId="0" fillId="0" borderId="106" xfId="0" applyBorder="1" applyAlignment="1">
      <alignment horizontal="center" vertical="center"/>
    </xf>
    <xf numFmtId="0" fontId="27" fillId="0" borderId="28" xfId="0" applyFont="1" applyBorder="1" applyAlignment="1">
      <alignment horizontal="center" vertical="center"/>
    </xf>
    <xf numFmtId="178" fontId="0" fillId="0" borderId="74" xfId="0" applyNumberFormat="1" applyBorder="1" applyAlignment="1">
      <alignment horizontal="right" vertical="center"/>
    </xf>
    <xf numFmtId="178" fontId="0" fillId="0" borderId="41" xfId="0" applyNumberFormat="1" applyBorder="1" applyAlignment="1">
      <alignment horizontal="right" vertical="center"/>
    </xf>
    <xf numFmtId="0" fontId="0" fillId="0" borderId="43" xfId="0" applyBorder="1" applyAlignment="1" applyProtection="1">
      <alignment horizontal="center" vertical="center"/>
      <protection locked="0"/>
    </xf>
    <xf numFmtId="0" fontId="0" fillId="0" borderId="74" xfId="0" applyBorder="1" applyAlignment="1">
      <alignment horizontal="right" vertical="center"/>
    </xf>
    <xf numFmtId="0" fontId="0" fillId="0" borderId="80" xfId="0" applyBorder="1" applyAlignment="1" applyProtection="1">
      <alignment horizontal="center" vertical="center"/>
      <protection locked="0"/>
    </xf>
    <xf numFmtId="0" fontId="0" fillId="0" borderId="31" xfId="0" applyBorder="1" applyAlignment="1" applyProtection="1">
      <alignment horizontal="center" vertical="center" shrinkToFit="1"/>
      <protection locked="0"/>
    </xf>
    <xf numFmtId="0" fontId="0" fillId="0" borderId="106"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55" xfId="0" applyBorder="1" applyAlignment="1" applyProtection="1">
      <alignment horizontal="center" vertical="center" shrinkToFit="1"/>
      <protection locked="0"/>
    </xf>
    <xf numFmtId="0" fontId="0" fillId="0" borderId="156"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17" fillId="0" borderId="31"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55" xfId="0" applyFont="1" applyBorder="1" applyAlignment="1" applyProtection="1">
      <alignment horizontal="center" vertical="center"/>
      <protection locked="0"/>
    </xf>
    <xf numFmtId="0" fontId="17" fillId="0" borderId="156" xfId="0" applyFont="1" applyBorder="1" applyAlignment="1" applyProtection="1">
      <alignment horizontal="center" vertical="center"/>
      <protection locked="0"/>
    </xf>
    <xf numFmtId="0" fontId="0" fillId="0" borderId="157" xfId="0" applyFont="1" applyBorder="1" applyAlignment="1">
      <alignment horizontal="center" vertical="center" shrinkToFit="1"/>
    </xf>
    <xf numFmtId="0" fontId="0" fillId="0" borderId="158" xfId="0" applyFont="1" applyBorder="1" applyAlignment="1">
      <alignment horizontal="center" vertical="center" shrinkToFit="1"/>
    </xf>
    <xf numFmtId="0" fontId="0" fillId="0" borderId="159" xfId="0" applyBorder="1" applyAlignment="1" applyProtection="1">
      <alignment horizontal="center" vertical="center" shrinkToFit="1"/>
      <protection locked="0"/>
    </xf>
    <xf numFmtId="0" fontId="0" fillId="0" borderId="158" xfId="0" applyBorder="1" applyAlignment="1" applyProtection="1">
      <alignment horizontal="center" vertical="center" shrinkToFit="1"/>
      <protection locked="0"/>
    </xf>
    <xf numFmtId="0" fontId="0" fillId="0" borderId="160" xfId="0" applyBorder="1" applyAlignment="1" applyProtection="1">
      <alignment horizontal="center" vertical="center" shrinkToFit="1"/>
      <protection locked="0"/>
    </xf>
    <xf numFmtId="0" fontId="17" fillId="0" borderId="161" xfId="0" applyFont="1" applyBorder="1" applyAlignment="1" applyProtection="1">
      <alignment horizontal="center" vertical="center" shrinkToFit="1"/>
      <protection locked="0"/>
    </xf>
    <xf numFmtId="0" fontId="17" fillId="0" borderId="156" xfId="0" applyFont="1" applyBorder="1" applyAlignment="1" applyProtection="1">
      <alignment horizontal="center" vertical="center" shrinkToFit="1"/>
      <protection locked="0"/>
    </xf>
    <xf numFmtId="0" fontId="0" fillId="0" borderId="80" xfId="0" applyFont="1" applyBorder="1" applyAlignment="1">
      <alignment horizontal="center" vertical="center" shrinkToFit="1"/>
    </xf>
    <xf numFmtId="0" fontId="0" fillId="0" borderId="156" xfId="0" applyFont="1" applyBorder="1" applyAlignment="1">
      <alignment horizontal="center" vertical="center" shrinkToFit="1"/>
    </xf>
    <xf numFmtId="0" fontId="0" fillId="0" borderId="157" xfId="0" applyFont="1" applyBorder="1" applyAlignment="1" applyProtection="1">
      <alignment horizontal="center" vertical="center" shrinkToFit="1"/>
      <protection locked="0"/>
    </xf>
    <xf numFmtId="0" fontId="0" fillId="0" borderId="158" xfId="0" applyFont="1" applyBorder="1" applyAlignment="1" applyProtection="1">
      <alignment horizontal="center" vertical="center" shrinkToFit="1"/>
      <protection locked="0"/>
    </xf>
    <xf numFmtId="180" fontId="17" fillId="0" borderId="37" xfId="0" applyNumberFormat="1" applyFont="1" applyBorder="1" applyAlignment="1">
      <alignment horizontal="center" vertical="center" shrinkToFit="1"/>
    </xf>
    <xf numFmtId="180" fontId="17" fillId="0" borderId="154" xfId="0" applyNumberFormat="1"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106"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154"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31" xfId="0" applyFont="1" applyBorder="1" applyAlignment="1">
      <alignment horizontal="center" vertical="center" shrinkToFit="1"/>
    </xf>
    <xf numFmtId="0" fontId="0" fillId="0" borderId="159" xfId="0" applyFont="1" applyBorder="1" applyAlignment="1">
      <alignment horizontal="center" vertical="center" shrinkToFit="1"/>
    </xf>
    <xf numFmtId="0" fontId="17" fillId="0" borderId="36" xfId="0" applyFont="1" applyBorder="1" applyAlignment="1">
      <alignment horizontal="center" vertical="center" wrapText="1" shrinkToFit="1"/>
    </xf>
    <xf numFmtId="0" fontId="17" fillId="0" borderId="29" xfId="0" applyFont="1" applyBorder="1" applyAlignment="1">
      <alignment horizontal="center" vertical="center" shrinkToFit="1"/>
    </xf>
    <xf numFmtId="0" fontId="0" fillId="0" borderId="121"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120"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7" xfId="0" applyFont="1" applyBorder="1" applyAlignment="1">
      <alignment horizontal="center" vertical="center" wrapText="1" shrinkToFit="1"/>
    </xf>
    <xf numFmtId="0" fontId="17" fillId="0" borderId="39" xfId="0" applyFont="1" applyBorder="1" applyAlignment="1">
      <alignment horizontal="center" vertical="center" wrapText="1" shrinkToFit="1"/>
    </xf>
    <xf numFmtId="0" fontId="17" fillId="0" borderId="32" xfId="0" applyFont="1" applyBorder="1" applyAlignment="1">
      <alignment horizontal="center" vertical="center" shrinkToFit="1"/>
    </xf>
    <xf numFmtId="0" fontId="17" fillId="0" borderId="162" xfId="0" applyFont="1" applyBorder="1" applyAlignment="1">
      <alignment horizontal="center" vertical="center" wrapText="1" shrinkToFit="1"/>
    </xf>
    <xf numFmtId="0" fontId="17" fillId="0" borderId="163" xfId="0" applyFont="1" applyBorder="1" applyAlignment="1">
      <alignment horizontal="center" vertical="center" shrinkToFit="1"/>
    </xf>
    <xf numFmtId="0" fontId="0" fillId="0" borderId="121" xfId="0" applyBorder="1" applyAlignment="1" applyProtection="1">
      <alignment horizontal="center" vertical="center" shrinkToFit="1"/>
      <protection locked="0"/>
    </xf>
    <xf numFmtId="0" fontId="0" fillId="0" borderId="120"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17" fillId="0" borderId="121"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59" xfId="0" applyFont="1" applyBorder="1" applyAlignment="1" applyProtection="1">
      <alignment horizontal="center" vertical="center"/>
      <protection locked="0"/>
    </xf>
    <xf numFmtId="0" fontId="17" fillId="0" borderId="158" xfId="0" applyFont="1" applyBorder="1" applyAlignment="1" applyProtection="1">
      <alignment horizontal="center" vertical="center"/>
      <protection locked="0"/>
    </xf>
    <xf numFmtId="0" fontId="17" fillId="0" borderId="39" xfId="0" applyFont="1" applyBorder="1" applyAlignment="1">
      <alignment horizontal="center" vertical="center"/>
    </xf>
    <xf numFmtId="0" fontId="17" fillId="0" borderId="35" xfId="0" applyFont="1" applyBorder="1" applyAlignment="1">
      <alignment horizontal="center" vertical="center"/>
    </xf>
    <xf numFmtId="0" fontId="17" fillId="0" borderId="164" xfId="0" applyFont="1" applyBorder="1" applyAlignment="1">
      <alignment horizontal="center" vertical="center"/>
    </xf>
    <xf numFmtId="0" fontId="17" fillId="0" borderId="31" xfId="0" applyFont="1" applyBorder="1" applyAlignment="1">
      <alignment horizontal="center" vertical="center"/>
    </xf>
    <xf numFmtId="0" fontId="0" fillId="0" borderId="39" xfId="0" applyBorder="1" applyAlignment="1" applyProtection="1">
      <alignment horizontal="center" vertical="center" shrinkToFit="1"/>
      <protection locked="0"/>
    </xf>
    <xf numFmtId="0" fontId="0" fillId="0" borderId="15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64" xfId="0" applyBorder="1" applyAlignment="1" applyProtection="1">
      <alignment horizontal="center" vertical="center" shrinkToFit="1"/>
      <protection locked="0"/>
    </xf>
    <xf numFmtId="0" fontId="0" fillId="0" borderId="165" xfId="0" applyBorder="1" applyAlignment="1" applyProtection="1">
      <alignment horizontal="center" vertical="center" shrinkToFit="1"/>
      <protection locked="0"/>
    </xf>
    <xf numFmtId="0" fontId="0" fillId="0" borderId="166" xfId="0" applyBorder="1" applyAlignment="1" applyProtection="1">
      <alignment horizontal="center" vertical="center" shrinkToFit="1"/>
      <protection locked="0"/>
    </xf>
    <xf numFmtId="0" fontId="0" fillId="0" borderId="167" xfId="0" applyBorder="1" applyAlignment="1" applyProtection="1">
      <alignment horizontal="center" vertical="center" shrinkToFit="1"/>
      <protection locked="0"/>
    </xf>
    <xf numFmtId="0" fontId="0" fillId="0" borderId="28" xfId="0" applyFont="1" applyBorder="1" applyAlignment="1">
      <alignment horizontal="center" vertical="center" shrinkToFit="1"/>
    </xf>
    <xf numFmtId="0" fontId="0" fillId="0" borderId="106" xfId="0" applyFont="1" applyBorder="1" applyAlignment="1">
      <alignment horizontal="center" vertical="center" shrinkToFit="1"/>
    </xf>
    <xf numFmtId="0" fontId="12" fillId="0" borderId="0" xfId="0" applyFont="1" applyAlignment="1">
      <alignment horizontal="left" vertical="center" shrinkToFit="1"/>
    </xf>
    <xf numFmtId="0" fontId="0" fillId="0" borderId="168" xfId="0" applyBorder="1" applyAlignment="1" applyProtection="1">
      <alignment horizontal="center" vertical="center" shrinkToFit="1"/>
      <protection locked="0"/>
    </xf>
    <xf numFmtId="0" fontId="0" fillId="0" borderId="169"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17" fillId="0" borderId="170" xfId="0" applyFont="1" applyBorder="1" applyAlignment="1" applyProtection="1">
      <alignment horizontal="center" vertical="center" shrinkToFit="1"/>
      <protection locked="0"/>
    </xf>
    <xf numFmtId="0" fontId="17" fillId="0" borderId="158" xfId="0" applyFont="1" applyBorder="1" applyAlignment="1" applyProtection="1">
      <alignment horizontal="center" vertical="center" shrinkToFit="1"/>
      <protection locked="0"/>
    </xf>
    <xf numFmtId="0" fontId="17" fillId="0" borderId="171" xfId="0" applyFont="1" applyBorder="1" applyAlignment="1">
      <alignment horizontal="center" vertical="center" wrapText="1" shrinkToFit="1"/>
    </xf>
    <xf numFmtId="0" fontId="17" fillId="0" borderId="164" xfId="0" applyFont="1" applyBorder="1" applyAlignment="1">
      <alignment horizontal="center" vertical="center" wrapText="1" shrinkToFit="1"/>
    </xf>
    <xf numFmtId="0" fontId="17" fillId="0" borderId="163" xfId="0" applyFont="1" applyBorder="1" applyAlignment="1">
      <alignment horizontal="center" vertical="center" wrapText="1" shrinkToFit="1"/>
    </xf>
    <xf numFmtId="0" fontId="17" fillId="0" borderId="106" xfId="0" applyFont="1" applyBorder="1" applyAlignment="1">
      <alignment horizontal="center" vertical="center" wrapText="1" shrinkToFit="1"/>
    </xf>
    <xf numFmtId="0" fontId="17" fillId="0" borderId="154" xfId="0" applyFont="1" applyBorder="1" applyAlignment="1">
      <alignment horizontal="center" vertical="center" wrapText="1" shrinkToFit="1"/>
    </xf>
    <xf numFmtId="0" fontId="17" fillId="0" borderId="0" xfId="0" applyFont="1" applyBorder="1" applyAlignment="1" applyProtection="1">
      <alignment horizontal="center" vertical="center" shrinkToFit="1"/>
      <protection locked="0"/>
    </xf>
    <xf numFmtId="56" fontId="0" fillId="0" borderId="0" xfId="0" applyNumberFormat="1" applyBorder="1" applyAlignment="1" applyProtection="1">
      <alignment horizontal="center"/>
      <protection locked="0"/>
    </xf>
    <xf numFmtId="56" fontId="0" fillId="0" borderId="0" xfId="0" applyNumberFormat="1" applyBorder="1" applyAlignment="1">
      <alignment horizontal="left"/>
    </xf>
    <xf numFmtId="0" fontId="0" fillId="0" borderId="85" xfId="0" applyBorder="1" applyAlignment="1">
      <alignment horizontal="center" vertical="center"/>
    </xf>
    <xf numFmtId="0" fontId="0" fillId="0" borderId="22" xfId="0" applyBorder="1" applyAlignment="1">
      <alignment horizontal="center" vertical="center"/>
    </xf>
    <xf numFmtId="0" fontId="0" fillId="0" borderId="172" xfId="0" applyBorder="1" applyAlignment="1">
      <alignment horizontal="center" vertical="center"/>
    </xf>
    <xf numFmtId="0" fontId="0" fillId="0" borderId="125" xfId="0" applyBorder="1" applyAlignment="1">
      <alignment horizontal="center" vertical="center"/>
    </xf>
    <xf numFmtId="0" fontId="0" fillId="0" borderId="150" xfId="0" applyBorder="1" applyAlignment="1">
      <alignment horizontal="center" vertical="center"/>
    </xf>
    <xf numFmtId="0" fontId="0" fillId="0" borderId="94" xfId="0" applyBorder="1" applyAlignment="1">
      <alignment horizontal="center" vertical="center"/>
    </xf>
    <xf numFmtId="0" fontId="0" fillId="0" borderId="82" xfId="0" applyBorder="1" applyAlignment="1">
      <alignment horizontal="center" vertical="center"/>
    </xf>
    <xf numFmtId="0" fontId="0" fillId="0" borderId="173" xfId="0" applyBorder="1" applyAlignment="1">
      <alignment horizontal="center" vertical="center"/>
    </xf>
    <xf numFmtId="0" fontId="0" fillId="0" borderId="123" xfId="0" applyBorder="1" applyAlignment="1">
      <alignment horizontal="center" vertical="center"/>
    </xf>
    <xf numFmtId="0" fontId="0" fillId="0" borderId="86" xfId="0" applyBorder="1" applyAlignment="1">
      <alignment horizontal="center" vertical="center"/>
    </xf>
    <xf numFmtId="0" fontId="25" fillId="0" borderId="125" xfId="0" applyFont="1" applyBorder="1" applyAlignment="1">
      <alignment horizontal="center" vertical="center"/>
    </xf>
    <xf numFmtId="0" fontId="25" fillId="0" borderId="69" xfId="0" applyFont="1" applyBorder="1" applyAlignment="1">
      <alignment horizontal="center" vertical="center"/>
    </xf>
    <xf numFmtId="0" fontId="25" fillId="0" borderId="126" xfId="0" applyFont="1" applyBorder="1" applyAlignment="1">
      <alignment horizontal="center" vertical="center"/>
    </xf>
    <xf numFmtId="178" fontId="0" fillId="0" borderId="89" xfId="0" applyNumberFormat="1" applyBorder="1" applyAlignment="1">
      <alignment horizontal="center" vertical="center"/>
    </xf>
    <xf numFmtId="178" fontId="0" fillId="0" borderId="90"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71" xfId="0" applyNumberFormat="1" applyBorder="1" applyAlignment="1">
      <alignment horizontal="center" vertical="center"/>
    </xf>
    <xf numFmtId="178" fontId="0" fillId="0" borderId="28" xfId="0" applyNumberFormat="1" applyBorder="1" applyAlignment="1">
      <alignment horizontal="center" vertical="center"/>
    </xf>
    <xf numFmtId="178" fontId="0" fillId="0" borderId="84" xfId="0" applyNumberFormat="1" applyBorder="1" applyAlignment="1">
      <alignment horizontal="center" vertical="center"/>
    </xf>
    <xf numFmtId="0" fontId="0" fillId="0" borderId="90" xfId="0" applyBorder="1" applyAlignment="1">
      <alignment horizontal="center" vertical="center"/>
    </xf>
    <xf numFmtId="0" fontId="0" fillId="0" borderId="101" xfId="0" applyBorder="1" applyAlignment="1">
      <alignment horizontal="center" vertical="center"/>
    </xf>
    <xf numFmtId="0" fontId="0" fillId="0" borderId="11" xfId="0" applyBorder="1" applyAlignment="1">
      <alignment horizontal="center" vertical="center"/>
    </xf>
    <xf numFmtId="0" fontId="27" fillId="0" borderId="0" xfId="0" applyFont="1" applyAlignment="1">
      <alignment horizontal="center"/>
    </xf>
    <xf numFmtId="0" fontId="0" fillId="0" borderId="149" xfId="0" applyBorder="1" applyAlignment="1">
      <alignment horizontal="right" vertical="center" shrinkToFit="1"/>
    </xf>
    <xf numFmtId="0" fontId="0" fillId="0" borderId="69" xfId="0" applyBorder="1" applyAlignment="1">
      <alignment horizontal="right" vertical="center" shrinkToFit="1"/>
    </xf>
    <xf numFmtId="0" fontId="0" fillId="0" borderId="69" xfId="0" applyBorder="1" applyAlignment="1">
      <alignment horizontal="left" vertical="center"/>
    </xf>
    <xf numFmtId="0" fontId="0" fillId="0" borderId="84"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28" fillId="0" borderId="74" xfId="0" applyFont="1" applyBorder="1" applyAlignment="1" applyProtection="1">
      <alignment horizontal="center" vertical="center"/>
      <protection locked="0"/>
    </xf>
    <xf numFmtId="0" fontId="28" fillId="0" borderId="84" xfId="0" applyFont="1" applyBorder="1" applyAlignment="1" applyProtection="1">
      <alignment horizontal="center" vertical="center"/>
      <protection locked="0"/>
    </xf>
    <xf numFmtId="0" fontId="26" fillId="0" borderId="0" xfId="0" applyFont="1" applyBorder="1" applyAlignment="1">
      <alignment horizontal="center" vertical="center"/>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0" xfId="0" applyAlignment="1">
      <alignment horizontal="right" vertical="center"/>
    </xf>
    <xf numFmtId="0" fontId="17" fillId="0" borderId="149" xfId="0" applyFont="1" applyBorder="1" applyAlignment="1">
      <alignment horizontal="center" vertical="center"/>
    </xf>
    <xf numFmtId="0" fontId="17" fillId="0" borderId="126" xfId="0" applyFont="1" applyBorder="1" applyAlignment="1">
      <alignment horizontal="center" vertical="center"/>
    </xf>
    <xf numFmtId="0" fontId="28" fillId="0" borderId="89" xfId="0" applyFont="1" applyBorder="1" applyAlignment="1" applyProtection="1">
      <alignment horizontal="center" vertical="center"/>
      <protection locked="0"/>
    </xf>
    <xf numFmtId="0" fontId="28" fillId="0" borderId="83" xfId="0" applyFont="1" applyBorder="1" applyAlignment="1" applyProtection="1">
      <alignment horizontal="center" vertical="center"/>
      <protection locked="0"/>
    </xf>
    <xf numFmtId="0" fontId="28" fillId="0" borderId="91" xfId="0" applyFont="1" applyBorder="1" applyAlignment="1" applyProtection="1">
      <alignment horizontal="center" vertical="center"/>
      <protection locked="0"/>
    </xf>
    <xf numFmtId="0" fontId="28" fillId="0" borderId="97" xfId="0" applyFont="1" applyBorder="1" applyAlignment="1" applyProtection="1">
      <alignment horizontal="center" vertical="center"/>
      <protection locked="0"/>
    </xf>
    <xf numFmtId="0" fontId="28" fillId="0" borderId="28" xfId="0" applyFont="1" applyBorder="1" applyAlignment="1">
      <alignment horizontal="center" vertical="center"/>
    </xf>
    <xf numFmtId="0" fontId="0" fillId="0" borderId="15" xfId="0" applyFont="1" applyBorder="1" applyAlignment="1">
      <alignment horizontal="center" vertical="center"/>
    </xf>
    <xf numFmtId="0" fontId="3" fillId="0" borderId="3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2" fillId="0" borderId="0" xfId="0" applyFont="1" applyAlignment="1">
      <alignment horizontal="center"/>
    </xf>
    <xf numFmtId="0" fontId="2" fillId="0" borderId="28" xfId="0" applyFont="1" applyBorder="1" applyAlignment="1">
      <alignment horizontal="center"/>
    </xf>
    <xf numFmtId="0" fontId="2" fillId="0" borderId="41" xfId="0" applyFont="1" applyBorder="1" applyAlignment="1">
      <alignment horizontal="center"/>
    </xf>
    <xf numFmtId="0" fontId="30" fillId="0" borderId="41" xfId="0" applyFont="1" applyBorder="1" applyAlignment="1">
      <alignment horizontal="center" vertical="center"/>
    </xf>
    <xf numFmtId="178" fontId="30" fillId="0" borderId="71" xfId="0" applyNumberFormat="1" applyFont="1" applyBorder="1" applyAlignment="1">
      <alignment horizontal="left" vertical="center" shrinkToFit="1"/>
    </xf>
    <xf numFmtId="178" fontId="30" fillId="0" borderId="28" xfId="0" applyNumberFormat="1" applyFont="1" applyBorder="1" applyAlignment="1">
      <alignment horizontal="left" vertical="center" shrinkToFit="1"/>
    </xf>
    <xf numFmtId="178" fontId="30" fillId="0" borderId="14" xfId="0" applyNumberFormat="1" applyFont="1" applyBorder="1" applyAlignment="1">
      <alignment horizontal="left" vertical="center" shrinkToFit="1"/>
    </xf>
    <xf numFmtId="0" fontId="30" fillId="0" borderId="17" xfId="0" applyFont="1" applyBorder="1" applyAlignment="1">
      <alignment horizontal="left" vertical="center"/>
    </xf>
    <xf numFmtId="0" fontId="30" fillId="0" borderId="37" xfId="0" applyFont="1" applyBorder="1" applyAlignment="1">
      <alignment horizontal="left" vertical="center"/>
    </xf>
    <xf numFmtId="0" fontId="30" fillId="0" borderId="0" xfId="0" applyFont="1" applyAlignment="1">
      <alignment horizontal="left" vertical="center"/>
    </xf>
    <xf numFmtId="0" fontId="30" fillId="0" borderId="89" xfId="0" applyFont="1" applyBorder="1" applyAlignment="1">
      <alignment horizontal="center" vertical="center" shrinkToFit="1"/>
    </xf>
    <xf numFmtId="0" fontId="30" fillId="0" borderId="90" xfId="0" applyFont="1" applyBorder="1" applyAlignment="1">
      <alignment horizontal="center" vertical="center" shrinkToFit="1"/>
    </xf>
    <xf numFmtId="0" fontId="30" fillId="0" borderId="82" xfId="0" applyFont="1" applyBorder="1" applyAlignment="1">
      <alignment horizontal="center" vertical="center" shrinkToFit="1"/>
    </xf>
    <xf numFmtId="0" fontId="2" fillId="0" borderId="0" xfId="0" applyFont="1" applyAlignment="1">
      <alignment horizontal="center" vertical="center"/>
    </xf>
    <xf numFmtId="0" fontId="31" fillId="0" borderId="0" xfId="0" applyFont="1" applyBorder="1" applyAlignment="1">
      <alignment horizontal="center" vertical="center"/>
    </xf>
    <xf numFmtId="0" fontId="32" fillId="0" borderId="0" xfId="0" applyFont="1" applyAlignment="1">
      <alignment horizontal="center"/>
    </xf>
    <xf numFmtId="0" fontId="30" fillId="0" borderId="96" xfId="0" applyFont="1" applyBorder="1" applyAlignment="1">
      <alignment horizontal="center" vertical="center"/>
    </xf>
    <xf numFmtId="0" fontId="30" fillId="0" borderId="174" xfId="0" applyFont="1" applyBorder="1" applyAlignment="1">
      <alignment horizontal="center" vertical="center"/>
    </xf>
    <xf numFmtId="0" fontId="30" fillId="0" borderId="141" xfId="0" applyFont="1" applyBorder="1" applyAlignment="1">
      <alignment horizontal="center" vertical="center"/>
    </xf>
    <xf numFmtId="0" fontId="30" fillId="0" borderId="93" xfId="0" applyFont="1" applyBorder="1" applyAlignment="1">
      <alignment horizontal="center" vertical="center"/>
    </xf>
    <xf numFmtId="185" fontId="30" fillId="33" borderId="91" xfId="0" applyNumberFormat="1" applyFont="1" applyFill="1" applyBorder="1" applyAlignment="1" applyProtection="1">
      <alignment horizontal="right" vertical="center"/>
      <protection locked="0"/>
    </xf>
    <xf numFmtId="185" fontId="30" fillId="33" borderId="93" xfId="0" applyNumberFormat="1" applyFont="1" applyFill="1" applyBorder="1" applyAlignment="1" applyProtection="1">
      <alignment horizontal="right" vertical="center"/>
      <protection locked="0"/>
    </xf>
    <xf numFmtId="178" fontId="30" fillId="0" borderId="74" xfId="0" applyNumberFormat="1" applyFont="1" applyBorder="1" applyAlignment="1" applyProtection="1">
      <alignment horizontal="center" vertical="center"/>
      <protection locked="0"/>
    </xf>
    <xf numFmtId="178" fontId="30" fillId="0" borderId="44" xfId="0" applyNumberFormat="1" applyFont="1" applyBorder="1" applyAlignment="1" applyProtection="1">
      <alignment horizontal="center" vertical="center"/>
      <protection locked="0"/>
    </xf>
    <xf numFmtId="178" fontId="30" fillId="0" borderId="175" xfId="0" applyNumberFormat="1" applyFont="1" applyBorder="1" applyAlignment="1" applyProtection="1">
      <alignment horizontal="center" vertical="center"/>
      <protection locked="0"/>
    </xf>
    <xf numFmtId="178" fontId="30" fillId="0" borderId="176" xfId="0" applyNumberFormat="1" applyFont="1" applyBorder="1" applyAlignment="1" applyProtection="1">
      <alignment horizontal="center" vertical="center"/>
      <protection locked="0"/>
    </xf>
    <xf numFmtId="0" fontId="30" fillId="0" borderId="0" xfId="0" applyFont="1" applyAlignment="1">
      <alignment horizontal="left" vertical="center" wrapText="1"/>
    </xf>
    <xf numFmtId="178" fontId="30" fillId="0" borderId="74" xfId="0" applyNumberFormat="1" applyFont="1" applyBorder="1" applyAlignment="1">
      <alignment horizontal="center" vertical="center"/>
    </xf>
    <xf numFmtId="178" fontId="30" fillId="0" borderId="44" xfId="0" applyNumberFormat="1" applyFont="1" applyBorder="1" applyAlignment="1">
      <alignment horizontal="center" vertical="center"/>
    </xf>
    <xf numFmtId="0" fontId="3" fillId="0" borderId="0" xfId="0" applyFont="1" applyAlignment="1">
      <alignment horizontal="left" vertical="top" wrapText="1"/>
    </xf>
    <xf numFmtId="0" fontId="30" fillId="0" borderId="71"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32" xfId="0" applyFont="1" applyBorder="1" applyAlignment="1">
      <alignment horizontal="center" vertical="center" shrinkToFit="1"/>
    </xf>
    <xf numFmtId="0" fontId="13" fillId="0" borderId="0" xfId="0" applyFont="1" applyAlignment="1">
      <alignment horizontal="left" vertical="center" wrapText="1"/>
    </xf>
    <xf numFmtId="178" fontId="3" fillId="0" borderId="157" xfId="0" applyNumberFormat="1" applyFont="1" applyBorder="1" applyAlignment="1">
      <alignment horizontal="center"/>
    </xf>
    <xf numFmtId="0" fontId="93" fillId="0" borderId="0" xfId="0" applyFont="1" applyAlignment="1">
      <alignment horizontal="center" vertical="center" wrapText="1"/>
    </xf>
    <xf numFmtId="0" fontId="93" fillId="0" borderId="0" xfId="0" applyFont="1" applyAlignment="1">
      <alignment horizontal="center" vertical="center"/>
    </xf>
    <xf numFmtId="0" fontId="13" fillId="0" borderId="157" xfId="0" applyNumberFormat="1" applyFont="1" applyBorder="1" applyAlignment="1">
      <alignment horizontal="center" vertical="center" shrinkToFit="1"/>
    </xf>
    <xf numFmtId="0" fontId="13" fillId="0" borderId="157" xfId="0" applyFont="1" applyBorder="1" applyAlignment="1">
      <alignment horizontal="center" vertical="center" shrinkToFit="1"/>
    </xf>
    <xf numFmtId="0" fontId="3" fillId="0" borderId="0" xfId="0" applyFont="1" applyAlignment="1">
      <alignment horizontal="center" vertical="center" shrinkToFit="1"/>
    </xf>
    <xf numFmtId="178" fontId="3" fillId="0" borderId="157" xfId="0" applyNumberFormat="1" applyFont="1" applyBorder="1" applyAlignment="1">
      <alignment horizontal="distributed" vertical="top" shrinkToFit="1"/>
    </xf>
    <xf numFmtId="0" fontId="3" fillId="0" borderId="0" xfId="0" applyFont="1" applyAlignment="1">
      <alignment horizontal="distributed" vertical="top" shrinkToFit="1"/>
    </xf>
    <xf numFmtId="0" fontId="3" fillId="0" borderId="0" xfId="0" applyFont="1" applyAlignment="1">
      <alignment horizontal="distributed" vertical="top" wrapText="1"/>
    </xf>
    <xf numFmtId="0" fontId="14" fillId="0" borderId="0" xfId="0" applyFont="1" applyAlignment="1">
      <alignment horizontal="distributed" vertical="top" wrapText="1"/>
    </xf>
    <xf numFmtId="0" fontId="3" fillId="0" borderId="0"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17</xdr:row>
      <xdr:rowOff>9525</xdr:rowOff>
    </xdr:from>
    <xdr:to>
      <xdr:col>2</xdr:col>
      <xdr:colOff>285750</xdr:colOff>
      <xdr:row>19</xdr:row>
      <xdr:rowOff>323850</xdr:rowOff>
    </xdr:to>
    <xdr:sp>
      <xdr:nvSpPr>
        <xdr:cNvPr id="1" name="右中かっこ 1"/>
        <xdr:cNvSpPr>
          <a:spLocks/>
        </xdr:cNvSpPr>
      </xdr:nvSpPr>
      <xdr:spPr>
        <a:xfrm>
          <a:off x="7562850" y="6629400"/>
          <a:ext cx="228600" cy="1114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17</xdr:row>
      <xdr:rowOff>9525</xdr:rowOff>
    </xdr:from>
    <xdr:to>
      <xdr:col>6</xdr:col>
      <xdr:colOff>266700</xdr:colOff>
      <xdr:row>20</xdr:row>
      <xdr:rowOff>333375</xdr:rowOff>
    </xdr:to>
    <xdr:sp>
      <xdr:nvSpPr>
        <xdr:cNvPr id="1" name="右中かっこ 1"/>
        <xdr:cNvSpPr>
          <a:spLocks/>
        </xdr:cNvSpPr>
      </xdr:nvSpPr>
      <xdr:spPr>
        <a:xfrm>
          <a:off x="5438775" y="5429250"/>
          <a:ext cx="257175" cy="1200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57</xdr:row>
      <xdr:rowOff>66675</xdr:rowOff>
    </xdr:from>
    <xdr:to>
      <xdr:col>6</xdr:col>
      <xdr:colOff>266700</xdr:colOff>
      <xdr:row>64</xdr:row>
      <xdr:rowOff>333375</xdr:rowOff>
    </xdr:to>
    <xdr:sp>
      <xdr:nvSpPr>
        <xdr:cNvPr id="2" name="右中かっこ 4"/>
        <xdr:cNvSpPr>
          <a:spLocks/>
        </xdr:cNvSpPr>
      </xdr:nvSpPr>
      <xdr:spPr>
        <a:xfrm>
          <a:off x="5438775" y="17754600"/>
          <a:ext cx="257175" cy="2171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28575</xdr:colOff>
      <xdr:row>5</xdr:row>
      <xdr:rowOff>9525</xdr:rowOff>
    </xdr:from>
    <xdr:to>
      <xdr:col>54</xdr:col>
      <xdr:colOff>228600</xdr:colOff>
      <xdr:row>9</xdr:row>
      <xdr:rowOff>28575</xdr:rowOff>
    </xdr:to>
    <xdr:sp>
      <xdr:nvSpPr>
        <xdr:cNvPr id="1" name="右中かっこ 1"/>
        <xdr:cNvSpPr>
          <a:spLocks/>
        </xdr:cNvSpPr>
      </xdr:nvSpPr>
      <xdr:spPr>
        <a:xfrm>
          <a:off x="7219950" y="1238250"/>
          <a:ext cx="200025"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11</xdr:row>
      <xdr:rowOff>0</xdr:rowOff>
    </xdr:from>
    <xdr:to>
      <xdr:col>54</xdr:col>
      <xdr:colOff>228600</xdr:colOff>
      <xdr:row>14</xdr:row>
      <xdr:rowOff>228600</xdr:rowOff>
    </xdr:to>
    <xdr:sp>
      <xdr:nvSpPr>
        <xdr:cNvPr id="2" name="右中かっこ 2"/>
        <xdr:cNvSpPr>
          <a:spLocks/>
        </xdr:cNvSpPr>
      </xdr:nvSpPr>
      <xdr:spPr>
        <a:xfrm>
          <a:off x="7191375" y="2657475"/>
          <a:ext cx="228600" cy="942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18</xdr:row>
      <xdr:rowOff>9525</xdr:rowOff>
    </xdr:from>
    <xdr:to>
      <xdr:col>55</xdr:col>
      <xdr:colOff>0</xdr:colOff>
      <xdr:row>29</xdr:row>
      <xdr:rowOff>228600</xdr:rowOff>
    </xdr:to>
    <xdr:sp>
      <xdr:nvSpPr>
        <xdr:cNvPr id="3" name="右中かっこ 4"/>
        <xdr:cNvSpPr>
          <a:spLocks/>
        </xdr:cNvSpPr>
      </xdr:nvSpPr>
      <xdr:spPr>
        <a:xfrm>
          <a:off x="7191375" y="4095750"/>
          <a:ext cx="257175" cy="2838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8</xdr:row>
      <xdr:rowOff>19050</xdr:rowOff>
    </xdr:from>
    <xdr:ext cx="771525" cy="771525"/>
    <xdr:sp>
      <xdr:nvSpPr>
        <xdr:cNvPr id="1" name="AutoShape 18"/>
        <xdr:cNvSpPr>
          <a:spLocks noChangeAspect="1"/>
        </xdr:cNvSpPr>
      </xdr:nvSpPr>
      <xdr:spPr>
        <a:xfrm>
          <a:off x="4886325" y="3048000"/>
          <a:ext cx="771525"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7</xdr:col>
      <xdr:colOff>238125</xdr:colOff>
      <xdr:row>8</xdr:row>
      <xdr:rowOff>142875</xdr:rowOff>
    </xdr:from>
    <xdr:to>
      <xdr:col>7</xdr:col>
      <xdr:colOff>933450</xdr:colOff>
      <xdr:row>8</xdr:row>
      <xdr:rowOff>628650</xdr:rowOff>
    </xdr:to>
    <xdr:pic>
      <xdr:nvPicPr>
        <xdr:cNvPr id="2" name="図 1"/>
        <xdr:cNvPicPr preferRelativeResize="1">
          <a:picLocks noChangeAspect="1"/>
        </xdr:cNvPicPr>
      </xdr:nvPicPr>
      <xdr:blipFill>
        <a:blip r:embed="rId1"/>
        <a:stretch>
          <a:fillRect/>
        </a:stretch>
      </xdr:blipFill>
      <xdr:spPr>
        <a:xfrm>
          <a:off x="4972050" y="3171825"/>
          <a:ext cx="6953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24"/>
  <sheetViews>
    <sheetView zoomScalePageLayoutView="0" workbookViewId="0" topLeftCell="A7">
      <selection activeCell="C14" sqref="C14"/>
    </sheetView>
  </sheetViews>
  <sheetFormatPr defaultColWidth="9.00390625" defaultRowHeight="13.5"/>
  <cols>
    <col min="1" max="1" width="3.50390625" style="379" customWidth="1"/>
    <col min="2" max="2" width="95.00390625" style="0" customWidth="1"/>
    <col min="3" max="5" width="10.00390625" style="0" customWidth="1"/>
  </cols>
  <sheetData>
    <row r="1" ht="17.25">
      <c r="A1" s="384" t="s">
        <v>437</v>
      </c>
    </row>
    <row r="3" spans="1:2" ht="31.5" customHeight="1">
      <c r="A3" s="380" t="s">
        <v>174</v>
      </c>
      <c r="B3" s="381" t="s">
        <v>439</v>
      </c>
    </row>
    <row r="4" spans="1:2" ht="31.5" customHeight="1">
      <c r="A4" s="380" t="s">
        <v>438</v>
      </c>
      <c r="B4" s="381" t="s">
        <v>515</v>
      </c>
    </row>
    <row r="5" spans="1:2" ht="31.5" customHeight="1">
      <c r="A5" s="380"/>
      <c r="B5" s="381" t="s">
        <v>516</v>
      </c>
    </row>
    <row r="6" spans="1:2" ht="31.5" customHeight="1">
      <c r="A6" s="380"/>
      <c r="B6" s="381" t="s">
        <v>517</v>
      </c>
    </row>
    <row r="7" spans="1:2" ht="31.5" customHeight="1">
      <c r="A7" s="380" t="s">
        <v>440</v>
      </c>
      <c r="B7" s="381" t="s">
        <v>518</v>
      </c>
    </row>
    <row r="8" spans="1:2" ht="31.5" customHeight="1">
      <c r="A8" s="380"/>
      <c r="B8" s="381" t="s">
        <v>442</v>
      </c>
    </row>
    <row r="9" spans="1:2" ht="31.5" customHeight="1">
      <c r="A9" s="380" t="s">
        <v>441</v>
      </c>
      <c r="B9" s="381" t="s">
        <v>519</v>
      </c>
    </row>
    <row r="10" spans="1:5" ht="31.5" customHeight="1">
      <c r="A10" s="380"/>
      <c r="B10" s="381" t="s">
        <v>443</v>
      </c>
      <c r="C10" s="420" t="s">
        <v>536</v>
      </c>
      <c r="D10" s="420"/>
      <c r="E10" s="420"/>
    </row>
    <row r="11" spans="1:5" ht="31.5" customHeight="1">
      <c r="A11" s="380" t="s">
        <v>444</v>
      </c>
      <c r="B11" s="381" t="s">
        <v>450</v>
      </c>
      <c r="C11" s="420"/>
      <c r="D11" s="420"/>
      <c r="E11" s="420"/>
    </row>
    <row r="12" spans="1:5" ht="31.5" customHeight="1">
      <c r="A12" s="380"/>
      <c r="B12" s="382" t="s">
        <v>520</v>
      </c>
      <c r="C12" s="420"/>
      <c r="D12" s="420"/>
      <c r="E12" s="420"/>
    </row>
    <row r="13" spans="1:5" ht="54" customHeight="1">
      <c r="A13" s="380"/>
      <c r="B13" s="382"/>
      <c r="C13" s="420" t="s">
        <v>537</v>
      </c>
      <c r="D13" s="420"/>
      <c r="E13" s="420"/>
    </row>
    <row r="14" spans="1:2" ht="27" customHeight="1">
      <c r="A14" s="380"/>
      <c r="B14" s="382" t="s">
        <v>521</v>
      </c>
    </row>
    <row r="15" spans="1:3" ht="31.5" customHeight="1">
      <c r="A15" s="380" t="s">
        <v>445</v>
      </c>
      <c r="B15" s="383" t="s">
        <v>522</v>
      </c>
      <c r="C15" s="397" t="s">
        <v>457</v>
      </c>
    </row>
    <row r="16" spans="1:3" ht="31.5" customHeight="1">
      <c r="A16" s="380" t="s">
        <v>446</v>
      </c>
      <c r="B16" s="383" t="s">
        <v>523</v>
      </c>
      <c r="C16" s="396"/>
    </row>
    <row r="17" spans="1:2" ht="31.5" customHeight="1">
      <c r="A17" s="380"/>
      <c r="B17" s="383" t="s">
        <v>524</v>
      </c>
    </row>
    <row r="18" spans="1:2" ht="31.5" customHeight="1">
      <c r="A18" s="380" t="s">
        <v>447</v>
      </c>
      <c r="B18" s="383" t="s">
        <v>525</v>
      </c>
    </row>
    <row r="19" spans="1:3" ht="31.5" customHeight="1">
      <c r="A19" s="380" t="s">
        <v>448</v>
      </c>
      <c r="B19" s="383" t="s">
        <v>526</v>
      </c>
      <c r="C19" s="34" t="s">
        <v>456</v>
      </c>
    </row>
    <row r="20" spans="1:2" ht="31.5" customHeight="1">
      <c r="A20" s="380" t="s">
        <v>449</v>
      </c>
      <c r="B20" s="383" t="s">
        <v>527</v>
      </c>
    </row>
    <row r="22" ht="45" customHeight="1">
      <c r="B22" s="409" t="s">
        <v>451</v>
      </c>
    </row>
    <row r="24" spans="2:3" ht="39.75" customHeight="1">
      <c r="B24" s="421" t="s">
        <v>528</v>
      </c>
      <c r="C24" s="421"/>
    </row>
  </sheetData>
  <sheetProtection sheet="1"/>
  <mergeCells count="3">
    <mergeCell ref="C10:E12"/>
    <mergeCell ref="B24:C24"/>
    <mergeCell ref="C13:E13"/>
  </mergeCells>
  <printOptions/>
  <pageMargins left="0.31496062992125984" right="0.11811023622047245" top="0.7480314960629921" bottom="0.7480314960629921" header="0.31496062992125984" footer="0.31496062992125984"/>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dimension ref="B1:L23"/>
  <sheetViews>
    <sheetView zoomScalePageLayoutView="0" workbookViewId="0" topLeftCell="A1">
      <selection activeCell="F17" sqref="F17"/>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6384" width="9.00390625" style="5" customWidth="1"/>
  </cols>
  <sheetData>
    <row r="1" spans="2:10" ht="39" customHeight="1">
      <c r="B1" s="686" t="s">
        <v>428</v>
      </c>
      <c r="C1" s="686"/>
      <c r="D1" s="686"/>
      <c r="E1" s="686"/>
      <c r="F1" s="686"/>
      <c r="G1" s="686"/>
      <c r="H1" s="687" t="s">
        <v>387</v>
      </c>
      <c r="I1" s="687"/>
      <c r="J1" s="377"/>
    </row>
    <row r="2" spans="2:10" ht="39" customHeight="1">
      <c r="B2" s="401" t="s">
        <v>506</v>
      </c>
      <c r="C2" s="376"/>
      <c r="D2" s="376"/>
      <c r="E2" s="376"/>
      <c r="F2" s="376"/>
      <c r="G2" s="376"/>
      <c r="I2" s="283" t="s">
        <v>293</v>
      </c>
      <c r="J2" s="294" t="s">
        <v>429</v>
      </c>
    </row>
    <row r="3" spans="3:10" ht="17.25">
      <c r="C3" s="1014" t="s">
        <v>277</v>
      </c>
      <c r="D3" s="1014"/>
      <c r="E3" s="1014"/>
      <c r="F3" s="1014"/>
      <c r="G3" s="1014"/>
      <c r="H3" s="1014"/>
      <c r="I3" s="268"/>
      <c r="J3" s="268"/>
    </row>
    <row r="4" spans="3:10" ht="24">
      <c r="C4" s="1015" t="s">
        <v>427</v>
      </c>
      <c r="D4" s="1015"/>
      <c r="E4" s="1015"/>
      <c r="F4" s="1015"/>
      <c r="G4" s="1015"/>
      <c r="H4" s="1015"/>
      <c r="I4" s="269"/>
      <c r="J4" s="269"/>
    </row>
    <row r="5" spans="3:8" ht="18.75">
      <c r="C5" s="1013"/>
      <c r="D5" s="1013"/>
      <c r="E5" s="1013"/>
      <c r="F5" s="1013"/>
      <c r="G5" s="1013"/>
      <c r="H5" s="1013"/>
    </row>
    <row r="6" spans="2:10" ht="87" customHeight="1">
      <c r="B6" s="1033" t="s">
        <v>530</v>
      </c>
      <c r="C6" s="1033"/>
      <c r="D6" s="1033"/>
      <c r="E6" s="1033"/>
      <c r="F6" s="1033"/>
      <c r="G6" s="1033"/>
      <c r="H6" s="1033"/>
      <c r="I6" s="1033"/>
      <c r="J6" s="282"/>
    </row>
    <row r="7" spans="2:12" ht="31.5" customHeight="1" thickBot="1">
      <c r="B7" s="23"/>
      <c r="C7" s="625"/>
      <c r="D7" s="625"/>
      <c r="E7" s="625"/>
      <c r="F7" s="625"/>
      <c r="G7" s="625"/>
      <c r="H7" s="625"/>
      <c r="I7" s="23"/>
      <c r="J7" s="23"/>
      <c r="L7" s="5" t="s">
        <v>433</v>
      </c>
    </row>
    <row r="8" spans="3:12" ht="31.5" customHeight="1">
      <c r="C8" s="271" t="s">
        <v>279</v>
      </c>
      <c r="D8" s="1010" t="str">
        <f>IF('入力'!D9="","　",'入力'!C9&amp;'入力'!D9&amp;"中学校")</f>
        <v>　</v>
      </c>
      <c r="E8" s="1011"/>
      <c r="F8" s="1012"/>
      <c r="G8" s="266" t="s">
        <v>381</v>
      </c>
      <c r="H8" s="272">
        <f>'入力'!C6</f>
        <v>0</v>
      </c>
      <c r="L8" s="5" t="s">
        <v>432</v>
      </c>
    </row>
    <row r="9" spans="3:12" ht="31.5" customHeight="1">
      <c r="C9" s="1016" t="s">
        <v>380</v>
      </c>
      <c r="D9" s="1007" t="str">
        <f>"〒"&amp;'入力'!C11</f>
        <v>〒</v>
      </c>
      <c r="E9" s="1008"/>
      <c r="F9" s="1008"/>
      <c r="G9" s="274"/>
      <c r="H9" s="275"/>
      <c r="L9" s="5" t="s">
        <v>430</v>
      </c>
    </row>
    <row r="10" spans="3:12" ht="31.5" customHeight="1">
      <c r="C10" s="1017"/>
      <c r="D10" s="1004">
        <f>'入力'!C5&amp;'入力'!D11&amp;'入力'!E11</f>
      </c>
      <c r="E10" s="1005"/>
      <c r="F10" s="1005"/>
      <c r="G10" s="1005"/>
      <c r="H10" s="1006"/>
      <c r="L10" s="5" t="s">
        <v>529</v>
      </c>
    </row>
    <row r="11" spans="3:12" ht="31.5" customHeight="1">
      <c r="C11" s="276" t="s">
        <v>125</v>
      </c>
      <c r="D11" s="277">
        <f>'入力'!C13</f>
        <v>0</v>
      </c>
      <c r="E11" s="277" t="s">
        <v>27</v>
      </c>
      <c r="F11" s="277">
        <f>'入力'!D13</f>
        <v>0</v>
      </c>
      <c r="G11" s="277" t="s">
        <v>27</v>
      </c>
      <c r="H11" s="278">
        <f>'入力'!E13</f>
        <v>0</v>
      </c>
      <c r="L11" s="5" t="s">
        <v>431</v>
      </c>
    </row>
    <row r="12" spans="3:12" ht="31.5" customHeight="1">
      <c r="C12" s="276" t="s">
        <v>126</v>
      </c>
      <c r="D12" s="277">
        <f>'入力'!C14</f>
        <v>0</v>
      </c>
      <c r="E12" s="277" t="s">
        <v>27</v>
      </c>
      <c r="F12" s="277">
        <f>'入力'!D14</f>
        <v>0</v>
      </c>
      <c r="G12" s="277" t="s">
        <v>27</v>
      </c>
      <c r="H12" s="278">
        <f>'入力'!E14</f>
        <v>0</v>
      </c>
      <c r="L12" s="5" t="s">
        <v>203</v>
      </c>
    </row>
    <row r="13" spans="3:8" ht="31.5" customHeight="1">
      <c r="C13" s="276" t="s">
        <v>148</v>
      </c>
      <c r="D13" s="1003" t="str">
        <f>'入力'!C16&amp;"　"&amp;'入力'!D16</f>
        <v>　</v>
      </c>
      <c r="E13" s="1003"/>
      <c r="F13" s="1003"/>
      <c r="G13" s="279"/>
      <c r="H13" s="280"/>
    </row>
    <row r="14" spans="3:8" ht="31.5" customHeight="1" thickBot="1">
      <c r="C14" s="298" t="s">
        <v>29</v>
      </c>
      <c r="D14" s="296">
        <f>'入力'!C22</f>
        <v>0</v>
      </c>
      <c r="E14" s="296" t="s">
        <v>27</v>
      </c>
      <c r="F14" s="296">
        <f>'入力'!D22</f>
        <v>0</v>
      </c>
      <c r="G14" s="296" t="s">
        <v>27</v>
      </c>
      <c r="H14" s="297">
        <f>'入力'!E22</f>
        <v>0</v>
      </c>
    </row>
    <row r="15" spans="3:4" ht="31.5" customHeight="1">
      <c r="C15" s="284"/>
      <c r="D15" s="11" t="s">
        <v>532</v>
      </c>
    </row>
    <row r="16" spans="3:11" ht="31.5" customHeight="1">
      <c r="C16" s="284" t="s">
        <v>423</v>
      </c>
      <c r="D16" s="405" t="s">
        <v>531</v>
      </c>
      <c r="E16" s="5" t="s">
        <v>195</v>
      </c>
      <c r="F16" s="378"/>
      <c r="G16" s="5" t="s">
        <v>425</v>
      </c>
      <c r="K16" s="5" t="s">
        <v>533</v>
      </c>
    </row>
    <row r="17" spans="3:11" ht="31.5" customHeight="1">
      <c r="C17" s="284" t="s">
        <v>426</v>
      </c>
      <c r="D17" s="405" t="s">
        <v>424</v>
      </c>
      <c r="E17" s="5" t="s">
        <v>195</v>
      </c>
      <c r="F17" s="378"/>
      <c r="G17" s="5" t="s">
        <v>425</v>
      </c>
      <c r="K17" s="5" t="s">
        <v>534</v>
      </c>
    </row>
    <row r="18" ht="31.5" customHeight="1">
      <c r="C18" s="284"/>
    </row>
    <row r="19" spans="3:7" ht="31.5" customHeight="1">
      <c r="C19" s="5" t="s">
        <v>385</v>
      </c>
      <c r="F19" s="261"/>
      <c r="G19" s="261"/>
    </row>
    <row r="20" spans="2:10" ht="18.75" customHeight="1">
      <c r="B20" s="534" t="s">
        <v>434</v>
      </c>
      <c r="C20" s="534"/>
      <c r="D20" s="534"/>
      <c r="E20" s="534"/>
      <c r="F20" s="534"/>
      <c r="G20" s="534"/>
      <c r="H20" s="534"/>
      <c r="I20" s="534"/>
      <c r="J20" s="261"/>
    </row>
    <row r="21" spans="2:10" ht="18.75" customHeight="1">
      <c r="B21" s="534" t="s">
        <v>435</v>
      </c>
      <c r="C21" s="534"/>
      <c r="D21" s="534"/>
      <c r="E21" s="534"/>
      <c r="F21" s="534"/>
      <c r="G21" s="534"/>
      <c r="H21" s="534"/>
      <c r="I21" s="534"/>
      <c r="J21" s="261"/>
    </row>
    <row r="22" spans="2:10" ht="37.5" customHeight="1">
      <c r="B22" s="534" t="s">
        <v>436</v>
      </c>
      <c r="C22" s="534"/>
      <c r="D22" s="534"/>
      <c r="E22" s="534"/>
      <c r="F22" s="534"/>
      <c r="G22" s="534"/>
      <c r="H22" s="534"/>
      <c r="I22" s="534"/>
      <c r="J22" s="261"/>
    </row>
    <row r="23" spans="2:9" ht="31.5" customHeight="1">
      <c r="B23" s="534"/>
      <c r="C23" s="534"/>
      <c r="D23" s="534"/>
      <c r="E23" s="534"/>
      <c r="F23" s="534"/>
      <c r="G23" s="534"/>
      <c r="H23" s="534"/>
      <c r="I23" s="534"/>
    </row>
    <row r="24" ht="18" customHeight="1"/>
    <row r="25" ht="12.75" customHeight="1"/>
    <row r="26" ht="13.5" customHeight="1"/>
    <row r="27" ht="12.75" customHeight="1"/>
    <row r="28" ht="12.75" customHeight="1"/>
    <row r="29" ht="13.5" customHeight="1"/>
    <row r="30" ht="12.75" customHeight="1"/>
    <row r="31" ht="12.75" customHeight="1"/>
    <row r="32" ht="13.5" customHeight="1"/>
    <row r="33" ht="12.75" customHeight="1"/>
    <row r="34" ht="10.5" customHeight="1"/>
    <row r="35" ht="13.5" customHeight="1"/>
  </sheetData>
  <sheetProtection sheet="1" selectLockedCells="1"/>
  <protectedRanges>
    <protectedRange sqref="F16:F17" name="範囲1"/>
  </protectedRanges>
  <mergeCells count="16">
    <mergeCell ref="C7:H7"/>
    <mergeCell ref="D8:F8"/>
    <mergeCell ref="B1:G1"/>
    <mergeCell ref="H1:I1"/>
    <mergeCell ref="C3:H3"/>
    <mergeCell ref="C4:H4"/>
    <mergeCell ref="C5:H5"/>
    <mergeCell ref="B6:I6"/>
    <mergeCell ref="B21:I21"/>
    <mergeCell ref="B22:I22"/>
    <mergeCell ref="B23:I23"/>
    <mergeCell ref="B20:I20"/>
    <mergeCell ref="D13:F13"/>
    <mergeCell ref="C9:C10"/>
    <mergeCell ref="D9:F9"/>
    <mergeCell ref="D10:H1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Q57"/>
  <sheetViews>
    <sheetView zoomScalePageLayoutView="0" workbookViewId="0" topLeftCell="A1">
      <selection activeCell="B1" sqref="B1:AN1"/>
    </sheetView>
  </sheetViews>
  <sheetFormatPr defaultColWidth="9.00390625" defaultRowHeight="13.5"/>
  <cols>
    <col min="1" max="1" width="3.6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875" style="1" customWidth="1"/>
    <col min="41" max="41" width="4.75390625" style="1" customWidth="1"/>
    <col min="42" max="16384" width="9.00390625" style="1" customWidth="1"/>
  </cols>
  <sheetData>
    <row r="1" spans="1:40" ht="31.5" customHeight="1">
      <c r="A1" s="400"/>
      <c r="B1" s="1035" t="s">
        <v>548</v>
      </c>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row>
    <row r="2" spans="1:39" ht="24" customHeight="1">
      <c r="A2" s="653"/>
      <c r="B2" s="10"/>
      <c r="C2" s="654" t="s">
        <v>496</v>
      </c>
      <c r="D2" s="654"/>
      <c r="E2" s="655" t="s">
        <v>495</v>
      </c>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row>
    <row r="3" spans="1:29" ht="9" customHeight="1" thickBot="1">
      <c r="A3" s="653"/>
      <c r="C3" s="7"/>
      <c r="D3" s="2"/>
      <c r="E3" s="14"/>
      <c r="F3" s="14"/>
      <c r="G3" s="14"/>
      <c r="H3" s="14"/>
      <c r="I3" s="14"/>
      <c r="J3" s="14"/>
      <c r="K3" s="14"/>
      <c r="L3" s="14"/>
      <c r="M3" s="14"/>
      <c r="N3" s="14"/>
      <c r="O3" s="14"/>
      <c r="P3" s="14"/>
      <c r="Q3" s="14"/>
      <c r="R3" s="14"/>
      <c r="S3" s="14"/>
      <c r="T3" s="14"/>
      <c r="U3" s="14"/>
      <c r="V3" s="14"/>
      <c r="W3" s="14"/>
      <c r="X3" s="131"/>
      <c r="Y3" s="131"/>
      <c r="Z3" s="132"/>
      <c r="AA3" s="132"/>
      <c r="AB3" s="13"/>
      <c r="AC3" s="13"/>
    </row>
    <row r="4" spans="1:43" ht="14.25" customHeight="1">
      <c r="A4" s="653"/>
      <c r="C4" s="656" t="s">
        <v>494</v>
      </c>
      <c r="D4" s="656"/>
      <c r="E4" s="656"/>
      <c r="F4" s="656"/>
      <c r="G4" s="656"/>
      <c r="H4" s="656"/>
      <c r="I4" s="656"/>
      <c r="J4" s="656"/>
      <c r="K4" s="656"/>
      <c r="L4" s="656"/>
      <c r="M4" s="656"/>
      <c r="N4" s="12"/>
      <c r="O4" s="12"/>
      <c r="P4" s="12"/>
      <c r="Q4" s="12"/>
      <c r="R4" s="12"/>
      <c r="S4" s="12"/>
      <c r="T4" s="12"/>
      <c r="U4" s="12"/>
      <c r="V4" s="12"/>
      <c r="W4" s="12"/>
      <c r="X4" s="657" t="s">
        <v>0</v>
      </c>
      <c r="Y4" s="658"/>
      <c r="Z4" s="658"/>
      <c r="AA4" s="659"/>
      <c r="AB4" s="658" t="s">
        <v>1</v>
      </c>
      <c r="AC4" s="658"/>
      <c r="AD4" s="658"/>
      <c r="AE4" s="659"/>
      <c r="AF4" s="657" t="s">
        <v>12</v>
      </c>
      <c r="AG4" s="658"/>
      <c r="AH4" s="658"/>
      <c r="AI4" s="658"/>
      <c r="AJ4" s="659"/>
      <c r="AK4" s="657" t="s">
        <v>2</v>
      </c>
      <c r="AL4" s="658"/>
      <c r="AM4" s="659"/>
      <c r="AN4" s="23"/>
      <c r="AO4" s="23"/>
      <c r="AP4" s="23"/>
      <c r="AQ4" s="23"/>
    </row>
    <row r="5" spans="1:43" ht="24" customHeight="1" thickBot="1">
      <c r="A5" s="653"/>
      <c r="C5" s="656"/>
      <c r="D5" s="656"/>
      <c r="E5" s="656"/>
      <c r="F5" s="656"/>
      <c r="G5" s="656"/>
      <c r="H5" s="656"/>
      <c r="I5" s="656"/>
      <c r="J5" s="656"/>
      <c r="K5" s="656"/>
      <c r="L5" s="656"/>
      <c r="M5" s="656"/>
      <c r="N5" s="26"/>
      <c r="O5" s="26"/>
      <c r="P5" s="26"/>
      <c r="Q5" s="26"/>
      <c r="R5" s="26"/>
      <c r="S5" s="26"/>
      <c r="T5" s="26"/>
      <c r="U5" s="26"/>
      <c r="V5" s="26"/>
      <c r="W5" s="14"/>
      <c r="X5" s="660">
        <f>'入力'!C3</f>
        <v>0</v>
      </c>
      <c r="Y5" s="661"/>
      <c r="Z5" s="661"/>
      <c r="AA5" s="662"/>
      <c r="AB5" s="663">
        <f>'入力'!C4</f>
        <v>0</v>
      </c>
      <c r="AC5" s="664"/>
      <c r="AD5" s="664"/>
      <c r="AE5" s="665"/>
      <c r="AF5" s="626">
        <f>'入力'!C5</f>
        <v>0</v>
      </c>
      <c r="AG5" s="627"/>
      <c r="AH5" s="627"/>
      <c r="AI5" s="627"/>
      <c r="AJ5" s="628"/>
      <c r="AK5" s="626">
        <f>'入力'!C6</f>
        <v>0</v>
      </c>
      <c r="AL5" s="627"/>
      <c r="AM5" s="628"/>
      <c r="AN5" s="11"/>
      <c r="AO5" s="11"/>
      <c r="AP5" s="11"/>
      <c r="AQ5" s="11"/>
    </row>
    <row r="6" spans="1:29" ht="9.75" customHeight="1" thickBot="1">
      <c r="A6" s="653"/>
      <c r="C6" s="2"/>
      <c r="D6" s="2"/>
      <c r="E6" s="78"/>
      <c r="F6" s="78"/>
      <c r="G6" s="78"/>
      <c r="H6" s="78"/>
      <c r="I6" s="78"/>
      <c r="J6" s="78"/>
      <c r="K6" s="78"/>
      <c r="L6" s="78"/>
      <c r="M6" s="78"/>
      <c r="N6" s="78"/>
      <c r="O6" s="78"/>
      <c r="P6" s="79"/>
      <c r="S6" s="24"/>
      <c r="T6" s="22"/>
      <c r="U6" s="22"/>
      <c r="V6" s="22"/>
      <c r="W6" s="22"/>
      <c r="X6" s="133"/>
      <c r="Y6" s="133"/>
      <c r="Z6" s="133"/>
      <c r="AA6" s="133"/>
      <c r="AB6" s="133"/>
      <c r="AC6" s="22"/>
    </row>
    <row r="7" spans="1:39" ht="13.5" customHeight="1">
      <c r="A7" s="653"/>
      <c r="C7" s="629" t="s">
        <v>10</v>
      </c>
      <c r="D7" s="630"/>
      <c r="E7" s="631" t="str">
        <f>IF('入力'!D8="","　",'入力'!C8&amp;'入力'!D8&amp;"チュウガッコウ")</f>
        <v>　</v>
      </c>
      <c r="F7" s="632"/>
      <c r="G7" s="632"/>
      <c r="H7" s="632"/>
      <c r="I7" s="632"/>
      <c r="J7" s="632"/>
      <c r="K7" s="632"/>
      <c r="L7" s="632"/>
      <c r="M7" s="632"/>
      <c r="N7" s="632"/>
      <c r="O7" s="632"/>
      <c r="P7" s="633"/>
      <c r="Q7" s="609" t="s">
        <v>105</v>
      </c>
      <c r="R7" s="634"/>
      <c r="S7" s="635"/>
      <c r="T7" s="642" t="s">
        <v>14</v>
      </c>
      <c r="U7" s="643"/>
      <c r="V7" s="644">
        <f>'入力'!C11</f>
        <v>0</v>
      </c>
      <c r="W7" s="644"/>
      <c r="X7" s="644"/>
      <c r="Y7" s="644"/>
      <c r="Z7" s="644"/>
      <c r="AA7" s="644"/>
      <c r="AB7" s="644"/>
      <c r="AC7" s="644"/>
      <c r="AD7" s="644"/>
      <c r="AE7" s="20"/>
      <c r="AF7" s="20"/>
      <c r="AG7" s="20"/>
      <c r="AH7" s="20"/>
      <c r="AI7" s="20"/>
      <c r="AJ7" s="20"/>
      <c r="AK7" s="20"/>
      <c r="AL7" s="20"/>
      <c r="AM7" s="21"/>
    </row>
    <row r="8" spans="1:39" ht="12.75" customHeight="1">
      <c r="A8" s="653"/>
      <c r="C8" s="566" t="s">
        <v>11</v>
      </c>
      <c r="D8" s="567"/>
      <c r="E8" s="645" t="str">
        <f>IF('入力'!D9="","　",'入力'!C9&amp;'入力'!D9&amp;"中学校")</f>
        <v>　</v>
      </c>
      <c r="F8" s="646"/>
      <c r="G8" s="646"/>
      <c r="H8" s="646"/>
      <c r="I8" s="646"/>
      <c r="J8" s="646"/>
      <c r="K8" s="646"/>
      <c r="L8" s="646"/>
      <c r="M8" s="646"/>
      <c r="N8" s="646"/>
      <c r="O8" s="646"/>
      <c r="P8" s="647"/>
      <c r="Q8" s="636"/>
      <c r="R8" s="637"/>
      <c r="S8" s="638"/>
      <c r="T8" s="651" t="s">
        <v>13</v>
      </c>
      <c r="U8" s="652"/>
      <c r="V8" s="596"/>
      <c r="W8" s="596"/>
      <c r="X8" s="596"/>
      <c r="Y8" s="596"/>
      <c r="Z8" s="596"/>
      <c r="AA8" s="596"/>
      <c r="AB8" s="596"/>
      <c r="AC8" s="596"/>
      <c r="AD8" s="596"/>
      <c r="AE8" s="3"/>
      <c r="AF8" s="10"/>
      <c r="AG8" s="10"/>
      <c r="AH8" s="10"/>
      <c r="AI8" s="10"/>
      <c r="AJ8" s="10"/>
      <c r="AK8" s="10"/>
      <c r="AL8" s="10"/>
      <c r="AM8" s="9"/>
    </row>
    <row r="9" spans="1:39" ht="12.75" customHeight="1">
      <c r="A9" s="653"/>
      <c r="C9" s="602"/>
      <c r="D9" s="603"/>
      <c r="E9" s="648"/>
      <c r="F9" s="649"/>
      <c r="G9" s="649"/>
      <c r="H9" s="649"/>
      <c r="I9" s="649"/>
      <c r="J9" s="649"/>
      <c r="K9" s="649"/>
      <c r="L9" s="649"/>
      <c r="M9" s="649"/>
      <c r="N9" s="649"/>
      <c r="O9" s="649"/>
      <c r="P9" s="650"/>
      <c r="Q9" s="636"/>
      <c r="R9" s="637"/>
      <c r="S9" s="638"/>
      <c r="U9" s="607">
        <f>'入力'!C5&amp;'入力'!D11&amp;'入力'!E11</f>
      </c>
      <c r="V9" s="607"/>
      <c r="W9" s="607"/>
      <c r="X9" s="607"/>
      <c r="Y9" s="607"/>
      <c r="Z9" s="607"/>
      <c r="AA9" s="607"/>
      <c r="AB9" s="607"/>
      <c r="AC9" s="607"/>
      <c r="AD9" s="607"/>
      <c r="AE9" s="607"/>
      <c r="AF9" s="607"/>
      <c r="AG9" s="607"/>
      <c r="AH9" s="607"/>
      <c r="AI9" s="607"/>
      <c r="AJ9" s="607"/>
      <c r="AK9" s="607"/>
      <c r="AL9" s="607"/>
      <c r="AM9" s="608"/>
    </row>
    <row r="10" spans="1:39" ht="13.5" customHeight="1">
      <c r="A10" s="653"/>
      <c r="C10" s="579" t="s">
        <v>10</v>
      </c>
      <c r="D10" s="580"/>
      <c r="E10" s="581" t="str">
        <f>'入力'!E26&amp;"　"&amp;'入力'!F26</f>
        <v>　</v>
      </c>
      <c r="F10" s="582"/>
      <c r="G10" s="582"/>
      <c r="H10" s="582"/>
      <c r="I10" s="582"/>
      <c r="J10" s="582"/>
      <c r="K10" s="582"/>
      <c r="L10" s="582"/>
      <c r="M10" s="582"/>
      <c r="N10" s="104"/>
      <c r="O10" s="104"/>
      <c r="P10" s="105"/>
      <c r="Q10" s="636"/>
      <c r="R10" s="637"/>
      <c r="S10" s="638"/>
      <c r="T10" s="114"/>
      <c r="U10" s="607"/>
      <c r="V10" s="607"/>
      <c r="W10" s="607"/>
      <c r="X10" s="607"/>
      <c r="Y10" s="607"/>
      <c r="Z10" s="607"/>
      <c r="AA10" s="607"/>
      <c r="AB10" s="607"/>
      <c r="AC10" s="607"/>
      <c r="AD10" s="607"/>
      <c r="AE10" s="607"/>
      <c r="AF10" s="607"/>
      <c r="AG10" s="607"/>
      <c r="AH10" s="607"/>
      <c r="AI10" s="607"/>
      <c r="AJ10" s="607"/>
      <c r="AK10" s="607"/>
      <c r="AL10" s="607"/>
      <c r="AM10" s="608"/>
    </row>
    <row r="11" spans="1:39" ht="12.75" customHeight="1">
      <c r="A11" s="653"/>
      <c r="C11" s="566" t="s">
        <v>3</v>
      </c>
      <c r="D11" s="567"/>
      <c r="E11" s="570" t="str">
        <f>'入力'!C26&amp;"　"&amp;'入力'!D26</f>
        <v>　</v>
      </c>
      <c r="F11" s="571"/>
      <c r="G11" s="571"/>
      <c r="H11" s="571"/>
      <c r="I11" s="571"/>
      <c r="J11" s="571"/>
      <c r="K11" s="571"/>
      <c r="L11" s="571"/>
      <c r="M11" s="571"/>
      <c r="N11" s="80"/>
      <c r="O11" s="80"/>
      <c r="P11" s="106"/>
      <c r="Q11" s="636"/>
      <c r="R11" s="637"/>
      <c r="S11" s="638"/>
      <c r="T11" s="576" t="s">
        <v>26</v>
      </c>
      <c r="U11" s="516"/>
      <c r="V11" s="516"/>
      <c r="W11" s="516"/>
      <c r="X11" s="565">
        <f>'入力'!C13</f>
        <v>0</v>
      </c>
      <c r="Y11" s="565"/>
      <c r="Z11" s="565"/>
      <c r="AA11" s="565"/>
      <c r="AB11" s="23" t="s">
        <v>27</v>
      </c>
      <c r="AC11" s="23"/>
      <c r="AD11" s="565">
        <f>'入力'!D13</f>
        <v>0</v>
      </c>
      <c r="AE11" s="565"/>
      <c r="AF11" s="565"/>
      <c r="AG11" s="565"/>
      <c r="AH11" s="23" t="s">
        <v>27</v>
      </c>
      <c r="AI11" s="565">
        <f>'入力'!E13</f>
        <v>0</v>
      </c>
      <c r="AJ11" s="565"/>
      <c r="AK11" s="565"/>
      <c r="AL11" s="565"/>
      <c r="AM11" s="30"/>
    </row>
    <row r="12" spans="1:39" ht="12.75" customHeight="1" thickBot="1">
      <c r="A12" s="653"/>
      <c r="C12" s="602"/>
      <c r="D12" s="603"/>
      <c r="E12" s="604"/>
      <c r="F12" s="605"/>
      <c r="G12" s="605"/>
      <c r="H12" s="605"/>
      <c r="I12" s="605"/>
      <c r="J12" s="605"/>
      <c r="K12" s="605"/>
      <c r="L12" s="605"/>
      <c r="M12" s="605"/>
      <c r="N12" s="81"/>
      <c r="O12" s="81"/>
      <c r="P12" s="107"/>
      <c r="Q12" s="639"/>
      <c r="R12" s="640"/>
      <c r="S12" s="641"/>
      <c r="T12" s="624" t="s">
        <v>28</v>
      </c>
      <c r="U12" s="625"/>
      <c r="V12" s="625"/>
      <c r="W12" s="625"/>
      <c r="X12" s="559">
        <f>'入力'!C14</f>
        <v>0</v>
      </c>
      <c r="Y12" s="559"/>
      <c r="Z12" s="559"/>
      <c r="AA12" s="559"/>
      <c r="AB12" s="23" t="s">
        <v>27</v>
      </c>
      <c r="AC12" s="23"/>
      <c r="AD12" s="559">
        <f>'入力'!D14</f>
        <v>0</v>
      </c>
      <c r="AE12" s="559"/>
      <c r="AF12" s="559"/>
      <c r="AG12" s="559"/>
      <c r="AH12" s="23" t="s">
        <v>27</v>
      </c>
      <c r="AI12" s="559">
        <f>'入力'!E14</f>
        <v>0</v>
      </c>
      <c r="AJ12" s="559"/>
      <c r="AK12" s="559"/>
      <c r="AL12" s="559"/>
      <c r="AM12" s="30"/>
    </row>
    <row r="13" spans="1:39" ht="13.5" customHeight="1">
      <c r="A13" s="653"/>
      <c r="C13" s="579" t="s">
        <v>10</v>
      </c>
      <c r="D13" s="580"/>
      <c r="E13" s="581" t="str">
        <f>'入力'!E27&amp;"　"&amp;'入力'!F27</f>
        <v>　</v>
      </c>
      <c r="F13" s="582"/>
      <c r="G13" s="582"/>
      <c r="H13" s="582"/>
      <c r="I13" s="582"/>
      <c r="J13" s="582"/>
      <c r="K13" s="582"/>
      <c r="L13" s="582"/>
      <c r="M13" s="582"/>
      <c r="N13" s="104"/>
      <c r="O13" s="104"/>
      <c r="P13" s="105"/>
      <c r="Q13" s="609" t="s">
        <v>106</v>
      </c>
      <c r="R13" s="610"/>
      <c r="S13" s="611"/>
      <c r="T13" s="618" t="s">
        <v>4</v>
      </c>
      <c r="U13" s="619"/>
      <c r="V13" s="622" t="str">
        <f>'入力'!C16&amp;"　"&amp;'入力'!D16</f>
        <v>　</v>
      </c>
      <c r="W13" s="622"/>
      <c r="X13" s="622"/>
      <c r="Y13" s="622"/>
      <c r="Z13" s="622"/>
      <c r="AA13" s="622"/>
      <c r="AB13" s="622"/>
      <c r="AC13" s="622"/>
      <c r="AD13" s="622"/>
      <c r="AE13" s="622"/>
      <c r="AF13" s="622"/>
      <c r="AG13" s="622"/>
      <c r="AH13" s="622"/>
      <c r="AI13" s="622"/>
      <c r="AJ13" s="102"/>
      <c r="AK13" s="102"/>
      <c r="AL13" s="102"/>
      <c r="AM13" s="17"/>
    </row>
    <row r="14" spans="1:39" ht="12.75" customHeight="1">
      <c r="A14" s="653"/>
      <c r="C14" s="566" t="s">
        <v>20</v>
      </c>
      <c r="D14" s="567"/>
      <c r="E14" s="570" t="str">
        <f>'入力'!C27&amp;"　"&amp;'入力'!D27</f>
        <v>　</v>
      </c>
      <c r="F14" s="571"/>
      <c r="G14" s="571"/>
      <c r="H14" s="571"/>
      <c r="I14" s="571"/>
      <c r="J14" s="571"/>
      <c r="K14" s="571"/>
      <c r="L14" s="571"/>
      <c r="M14" s="571"/>
      <c r="N14" s="80"/>
      <c r="O14" s="80"/>
      <c r="P14" s="106"/>
      <c r="Q14" s="612"/>
      <c r="R14" s="613"/>
      <c r="S14" s="614"/>
      <c r="T14" s="620"/>
      <c r="U14" s="621"/>
      <c r="V14" s="623"/>
      <c r="W14" s="623"/>
      <c r="X14" s="623"/>
      <c r="Y14" s="623"/>
      <c r="Z14" s="623"/>
      <c r="AA14" s="623"/>
      <c r="AB14" s="623"/>
      <c r="AC14" s="623"/>
      <c r="AD14" s="623"/>
      <c r="AE14" s="623"/>
      <c r="AF14" s="623"/>
      <c r="AG14" s="623"/>
      <c r="AH14" s="623"/>
      <c r="AI14" s="623"/>
      <c r="AJ14" s="103"/>
      <c r="AK14" s="103"/>
      <c r="AL14" s="103"/>
      <c r="AM14" s="19"/>
    </row>
    <row r="15" spans="1:39" ht="12.75" customHeight="1">
      <c r="A15" s="653"/>
      <c r="C15" s="602"/>
      <c r="D15" s="603"/>
      <c r="E15" s="604"/>
      <c r="F15" s="605"/>
      <c r="G15" s="605"/>
      <c r="H15" s="605"/>
      <c r="I15" s="605"/>
      <c r="J15" s="605"/>
      <c r="K15" s="605"/>
      <c r="L15" s="605"/>
      <c r="M15" s="605"/>
      <c r="N15" s="81"/>
      <c r="O15" s="81"/>
      <c r="P15" s="107"/>
      <c r="Q15" s="612"/>
      <c r="R15" s="613"/>
      <c r="S15" s="614"/>
      <c r="T15" s="593" t="s">
        <v>14</v>
      </c>
      <c r="U15" s="594"/>
      <c r="V15" s="595">
        <f>IF('入力'!H18="○",V7,'入力'!C18)</f>
        <v>0</v>
      </c>
      <c r="W15" s="595"/>
      <c r="X15" s="595"/>
      <c r="Y15" s="595"/>
      <c r="Z15" s="595"/>
      <c r="AA15" s="595"/>
      <c r="AB15" s="595"/>
      <c r="AC15" s="595"/>
      <c r="AD15" s="595"/>
      <c r="AE15" s="15"/>
      <c r="AF15" s="597"/>
      <c r="AG15" s="597"/>
      <c r="AH15" s="597"/>
      <c r="AI15" s="597"/>
      <c r="AJ15" s="597"/>
      <c r="AK15" s="597"/>
      <c r="AL15" s="597"/>
      <c r="AM15" s="9"/>
    </row>
    <row r="16" spans="1:39" ht="13.5" customHeight="1">
      <c r="A16" s="653"/>
      <c r="C16" s="579" t="s">
        <v>10</v>
      </c>
      <c r="D16" s="580"/>
      <c r="E16" s="581" t="str">
        <f>'入力'!E28&amp;"　"&amp;'入力'!F28</f>
        <v>　</v>
      </c>
      <c r="F16" s="582"/>
      <c r="G16" s="582"/>
      <c r="H16" s="582"/>
      <c r="I16" s="582"/>
      <c r="J16" s="582"/>
      <c r="K16" s="582"/>
      <c r="L16" s="582"/>
      <c r="M16" s="583"/>
      <c r="N16" s="108"/>
      <c r="O16" s="585" t="str">
        <f>'入力'!G28</f>
        <v>内･外</v>
      </c>
      <c r="Q16" s="612"/>
      <c r="R16" s="613"/>
      <c r="S16" s="614"/>
      <c r="T16" s="600" t="s">
        <v>13</v>
      </c>
      <c r="U16" s="601"/>
      <c r="V16" s="596"/>
      <c r="W16" s="596"/>
      <c r="X16" s="596"/>
      <c r="Y16" s="596"/>
      <c r="Z16" s="596"/>
      <c r="AA16" s="596"/>
      <c r="AB16" s="596"/>
      <c r="AC16" s="596"/>
      <c r="AD16" s="596"/>
      <c r="AE16" s="23"/>
      <c r="AF16" s="598"/>
      <c r="AG16" s="598"/>
      <c r="AH16" s="598"/>
      <c r="AI16" s="598"/>
      <c r="AJ16" s="598"/>
      <c r="AK16" s="598"/>
      <c r="AL16" s="598"/>
      <c r="AM16" s="30"/>
    </row>
    <row r="17" spans="1:39" ht="12.75" customHeight="1">
      <c r="A17" s="653"/>
      <c r="C17" s="566" t="s">
        <v>21</v>
      </c>
      <c r="D17" s="567"/>
      <c r="E17" s="570" t="str">
        <f>'入力'!C28&amp;"　"&amp;'入力'!D28</f>
        <v>　</v>
      </c>
      <c r="F17" s="571"/>
      <c r="G17" s="571"/>
      <c r="H17" s="571"/>
      <c r="I17" s="571"/>
      <c r="J17" s="571"/>
      <c r="K17" s="571"/>
      <c r="L17" s="571"/>
      <c r="M17" s="572"/>
      <c r="N17" s="109"/>
      <c r="O17" s="588"/>
      <c r="Q17" s="612"/>
      <c r="R17" s="613"/>
      <c r="S17" s="614"/>
      <c r="U17" s="607">
        <f>IF('入力'!H18="○",U9,'入力'!C5&amp;'入力'!D18&amp;'入力'!E18)</f>
      </c>
      <c r="V17" s="607"/>
      <c r="W17" s="607"/>
      <c r="X17" s="607"/>
      <c r="Y17" s="607"/>
      <c r="Z17" s="607"/>
      <c r="AA17" s="607"/>
      <c r="AB17" s="607"/>
      <c r="AC17" s="607"/>
      <c r="AD17" s="607"/>
      <c r="AE17" s="607"/>
      <c r="AF17" s="607"/>
      <c r="AG17" s="607"/>
      <c r="AH17" s="607"/>
      <c r="AI17" s="607"/>
      <c r="AJ17" s="607"/>
      <c r="AK17" s="607"/>
      <c r="AL17" s="607"/>
      <c r="AM17" s="608"/>
    </row>
    <row r="18" spans="1:39" ht="12.75" customHeight="1">
      <c r="A18" s="653"/>
      <c r="C18" s="602"/>
      <c r="D18" s="603"/>
      <c r="E18" s="604"/>
      <c r="F18" s="605"/>
      <c r="G18" s="605"/>
      <c r="H18" s="605"/>
      <c r="I18" s="605"/>
      <c r="J18" s="605"/>
      <c r="K18" s="605"/>
      <c r="L18" s="605"/>
      <c r="M18" s="606"/>
      <c r="N18" s="81"/>
      <c r="O18" s="599"/>
      <c r="Q18" s="612"/>
      <c r="R18" s="613"/>
      <c r="S18" s="614"/>
      <c r="T18" s="114"/>
      <c r="U18" s="607"/>
      <c r="V18" s="607"/>
      <c r="W18" s="607"/>
      <c r="X18" s="607"/>
      <c r="Y18" s="607"/>
      <c r="Z18" s="607"/>
      <c r="AA18" s="607"/>
      <c r="AB18" s="607"/>
      <c r="AC18" s="607"/>
      <c r="AD18" s="607"/>
      <c r="AE18" s="607"/>
      <c r="AF18" s="607"/>
      <c r="AG18" s="607"/>
      <c r="AH18" s="607"/>
      <c r="AI18" s="607"/>
      <c r="AJ18" s="607"/>
      <c r="AK18" s="607"/>
      <c r="AL18" s="607"/>
      <c r="AM18" s="608"/>
    </row>
    <row r="19" spans="1:39" ht="13.5" customHeight="1">
      <c r="A19" s="653"/>
      <c r="C19" s="579" t="s">
        <v>10</v>
      </c>
      <c r="D19" s="580"/>
      <c r="E19" s="581" t="str">
        <f>'入力'!E33&amp;"　"&amp;'入力'!F33</f>
        <v>　</v>
      </c>
      <c r="F19" s="582"/>
      <c r="G19" s="582"/>
      <c r="H19" s="582"/>
      <c r="I19" s="582"/>
      <c r="J19" s="582"/>
      <c r="K19" s="582"/>
      <c r="L19" s="582"/>
      <c r="M19" s="583"/>
      <c r="N19" s="584" t="str">
        <f>'入力'!G33</f>
        <v>教員
・
生徒</v>
      </c>
      <c r="O19" s="585"/>
      <c r="P19" s="586"/>
      <c r="Q19" s="612"/>
      <c r="R19" s="613"/>
      <c r="S19" s="614"/>
      <c r="T19" s="576" t="s">
        <v>26</v>
      </c>
      <c r="U19" s="516"/>
      <c r="V19" s="516"/>
      <c r="W19" s="516"/>
      <c r="X19" s="565">
        <f>IF('入力'!H18="○",X11,'入力'!C20)</f>
        <v>0</v>
      </c>
      <c r="Y19" s="565"/>
      <c r="Z19" s="565"/>
      <c r="AA19" s="565"/>
      <c r="AB19" s="23" t="s">
        <v>27</v>
      </c>
      <c r="AC19" s="23"/>
      <c r="AD19" s="565">
        <f>IF('入力'!H18="○",AD11,'入力'!D20)</f>
        <v>0</v>
      </c>
      <c r="AE19" s="565"/>
      <c r="AF19" s="565"/>
      <c r="AG19" s="565"/>
      <c r="AH19" s="23" t="s">
        <v>27</v>
      </c>
      <c r="AI19" s="565">
        <f>IF('入力'!H18="○",AI11,'入力'!E20)</f>
        <v>0</v>
      </c>
      <c r="AJ19" s="565"/>
      <c r="AK19" s="565"/>
      <c r="AL19" s="565"/>
      <c r="AM19" s="30"/>
    </row>
    <row r="20" spans="1:39" ht="12.75" customHeight="1">
      <c r="A20" s="653"/>
      <c r="C20" s="566" t="s">
        <v>18</v>
      </c>
      <c r="D20" s="567"/>
      <c r="E20" s="570" t="str">
        <f>'入力'!C33&amp;"　"&amp;'入力'!D33</f>
        <v>　</v>
      </c>
      <c r="F20" s="571"/>
      <c r="G20" s="571"/>
      <c r="H20" s="571"/>
      <c r="I20" s="571"/>
      <c r="J20" s="571"/>
      <c r="K20" s="571"/>
      <c r="L20" s="571"/>
      <c r="M20" s="572"/>
      <c r="N20" s="587"/>
      <c r="O20" s="588"/>
      <c r="P20" s="589"/>
      <c r="Q20" s="612"/>
      <c r="R20" s="613"/>
      <c r="S20" s="614"/>
      <c r="T20" s="576" t="s">
        <v>28</v>
      </c>
      <c r="U20" s="516"/>
      <c r="V20" s="516"/>
      <c r="W20" s="516"/>
      <c r="X20" s="565">
        <f>IF('入力'!H18="○",X12,'入力'!C21)</f>
        <v>0</v>
      </c>
      <c r="Y20" s="565"/>
      <c r="Z20" s="565"/>
      <c r="AA20" s="565"/>
      <c r="AB20" s="23" t="s">
        <v>27</v>
      </c>
      <c r="AC20" s="23"/>
      <c r="AD20" s="565">
        <f>IF('入力'!H18="○",AD12,'入力'!D21)</f>
        <v>0</v>
      </c>
      <c r="AE20" s="565"/>
      <c r="AF20" s="565"/>
      <c r="AG20" s="565"/>
      <c r="AH20" s="23" t="s">
        <v>27</v>
      </c>
      <c r="AI20" s="565">
        <f>IF('入力'!H18="○",AI12,'入力'!E21)</f>
        <v>0</v>
      </c>
      <c r="AJ20" s="565"/>
      <c r="AK20" s="565"/>
      <c r="AL20" s="565"/>
      <c r="AM20" s="30"/>
    </row>
    <row r="21" spans="1:39" ht="12.75" customHeight="1" thickBot="1">
      <c r="A21" s="653"/>
      <c r="C21" s="568"/>
      <c r="D21" s="569"/>
      <c r="E21" s="573"/>
      <c r="F21" s="574"/>
      <c r="G21" s="574"/>
      <c r="H21" s="574"/>
      <c r="I21" s="574"/>
      <c r="J21" s="574"/>
      <c r="K21" s="574"/>
      <c r="L21" s="574"/>
      <c r="M21" s="575"/>
      <c r="N21" s="590"/>
      <c r="O21" s="591"/>
      <c r="P21" s="592"/>
      <c r="Q21" s="615"/>
      <c r="R21" s="616"/>
      <c r="S21" s="617"/>
      <c r="T21" s="577" t="s">
        <v>29</v>
      </c>
      <c r="U21" s="578"/>
      <c r="V21" s="578"/>
      <c r="W21" s="578"/>
      <c r="X21" s="559">
        <f>'入力'!C22</f>
        <v>0</v>
      </c>
      <c r="Y21" s="559"/>
      <c r="Z21" s="559"/>
      <c r="AA21" s="559"/>
      <c r="AB21" s="23" t="s">
        <v>27</v>
      </c>
      <c r="AC21" s="23"/>
      <c r="AD21" s="559">
        <f>'入力'!D22</f>
        <v>0</v>
      </c>
      <c r="AE21" s="559"/>
      <c r="AF21" s="559"/>
      <c r="AG21" s="559"/>
      <c r="AH21" s="23" t="s">
        <v>27</v>
      </c>
      <c r="AI21" s="559">
        <f>'入力'!E22</f>
        <v>0</v>
      </c>
      <c r="AJ21" s="559"/>
      <c r="AK21" s="559"/>
      <c r="AL21" s="559"/>
      <c r="AM21" s="30"/>
    </row>
    <row r="22" spans="1:39" ht="14.25" customHeight="1">
      <c r="A22" s="653"/>
      <c r="C22" s="560" t="str">
        <f>IF(O16="内･外","　注意： 内・外 …「内」は当該校の校長・教員を表す。「外」は学校長が認めた者。いずれかに○をつける。","　注意： 内・外 …「内」は当該校の校長・教員を表す。「外」は学校長が認めた者。")</f>
        <v>　注意： 内・外 …「内」は当該校の校長・教員を表す。「外」は学校長が認めた者。いずれかに○をつける。</v>
      </c>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row>
    <row r="23" spans="1:29" ht="11.25" customHeight="1" thickBot="1">
      <c r="A23" s="653"/>
      <c r="C23" s="8"/>
      <c r="D23" s="8"/>
      <c r="E23" s="8"/>
      <c r="F23" s="8"/>
      <c r="G23" s="8"/>
      <c r="H23" s="8"/>
      <c r="I23" s="8"/>
      <c r="J23" s="8"/>
      <c r="K23" s="8"/>
      <c r="L23" s="8"/>
      <c r="M23" s="8"/>
      <c r="N23" s="8"/>
      <c r="O23" s="8"/>
      <c r="P23" s="8"/>
      <c r="Q23" s="8"/>
      <c r="R23" s="8"/>
      <c r="S23" s="8"/>
      <c r="T23" s="8"/>
      <c r="U23" s="8"/>
      <c r="V23" s="8"/>
      <c r="W23" s="8"/>
      <c r="X23" s="8"/>
      <c r="Y23" s="8"/>
      <c r="Z23" s="18"/>
      <c r="AA23" s="18"/>
      <c r="AB23" s="18"/>
      <c r="AC23" s="18"/>
    </row>
    <row r="24" spans="1:39" ht="15" customHeight="1">
      <c r="A24" s="653"/>
      <c r="C24" s="25" t="s">
        <v>5</v>
      </c>
      <c r="D24" s="561" t="s">
        <v>7</v>
      </c>
      <c r="E24" s="562"/>
      <c r="F24" s="562"/>
      <c r="G24" s="562"/>
      <c r="H24" s="562"/>
      <c r="I24" s="563"/>
      <c r="J24" s="561" t="s">
        <v>10</v>
      </c>
      <c r="K24" s="562"/>
      <c r="L24" s="562"/>
      <c r="M24" s="562"/>
      <c r="N24" s="562"/>
      <c r="O24" s="562"/>
      <c r="P24" s="563"/>
      <c r="Q24" s="561" t="s">
        <v>6</v>
      </c>
      <c r="R24" s="563"/>
      <c r="S24" s="561" t="s">
        <v>8</v>
      </c>
      <c r="T24" s="562"/>
      <c r="U24" s="562"/>
      <c r="V24" s="562"/>
      <c r="W24" s="562"/>
      <c r="X24" s="562"/>
      <c r="Y24" s="563"/>
      <c r="Z24" s="561" t="s">
        <v>9</v>
      </c>
      <c r="AA24" s="562"/>
      <c r="AB24" s="562"/>
      <c r="AC24" s="562"/>
      <c r="AD24" s="563"/>
      <c r="AE24" s="561" t="s">
        <v>16</v>
      </c>
      <c r="AF24" s="562"/>
      <c r="AG24" s="562"/>
      <c r="AH24" s="562"/>
      <c r="AI24" s="562"/>
      <c r="AJ24" s="562"/>
      <c r="AK24" s="562"/>
      <c r="AL24" s="562"/>
      <c r="AM24" s="564"/>
    </row>
    <row r="25" spans="1:39" ht="24" customHeight="1">
      <c r="A25" s="653"/>
      <c r="C25" s="101">
        <f>IF('入力'!N41="",4,"④")</f>
        <v>4</v>
      </c>
      <c r="D25" s="553" t="str">
        <f>'入力'!C41&amp;"　"&amp;'入力'!D41</f>
        <v>　</v>
      </c>
      <c r="E25" s="554"/>
      <c r="F25" s="554"/>
      <c r="G25" s="554"/>
      <c r="H25" s="554"/>
      <c r="I25" s="555"/>
      <c r="J25" s="556" t="str">
        <f>'入力'!E41&amp;"　"&amp;'入力'!F41</f>
        <v>　</v>
      </c>
      <c r="K25" s="557"/>
      <c r="L25" s="557"/>
      <c r="M25" s="557"/>
      <c r="N25" s="557"/>
      <c r="O25" s="557"/>
      <c r="P25" s="558"/>
      <c r="Q25" s="542">
        <f>'入力'!G41</f>
        <v>0</v>
      </c>
      <c r="R25" s="543"/>
      <c r="S25" s="31" t="s">
        <v>19</v>
      </c>
      <c r="T25" s="142">
        <f>'入力'!I41</f>
        <v>0</v>
      </c>
      <c r="U25" s="115" t="s">
        <v>22</v>
      </c>
      <c r="V25" s="142">
        <f>'入力'!J41</f>
        <v>0</v>
      </c>
      <c r="W25" s="119" t="s">
        <v>23</v>
      </c>
      <c r="X25" s="142">
        <f>'入力'!K41</f>
        <v>0</v>
      </c>
      <c r="Y25" s="116" t="s">
        <v>24</v>
      </c>
      <c r="Z25" s="544">
        <f>'入力'!L41</f>
        <v>0</v>
      </c>
      <c r="AA25" s="545"/>
      <c r="AB25" s="545"/>
      <c r="AC25" s="546" t="s">
        <v>91</v>
      </c>
      <c r="AD25" s="547"/>
      <c r="AE25" s="127">
        <f>IF('入力'!$P41=0,"",'入力'!P41)</f>
      </c>
      <c r="AF25" s="129">
        <f>IF('入力'!$P41=0,"",'入力'!Q41)</f>
      </c>
      <c r="AG25" s="129">
        <f>IF('入力'!$P41=0,"",'入力'!R41)</f>
      </c>
      <c r="AH25" s="129">
        <f>IF('入力'!$P41=0,"",'入力'!S41)</f>
      </c>
      <c r="AI25" s="129">
        <f>IF('入力'!$P41=0,"",'入力'!T41)</f>
      </c>
      <c r="AJ25" s="129">
        <f>IF('入力'!$P41=0,"",'入力'!U41)</f>
      </c>
      <c r="AK25" s="129">
        <f>IF('入力'!$P41=0,"",'入力'!V41)</f>
      </c>
      <c r="AL25" s="129">
        <f>IF('入力'!$P41=0,"",'入力'!W41)</f>
      </c>
      <c r="AM25" s="130">
        <f>IF('入力'!$P41=0,"",'入力'!X41)</f>
      </c>
    </row>
    <row r="26" spans="1:39" ht="24" customHeight="1">
      <c r="A26" s="653"/>
      <c r="C26" s="4">
        <f>IF('入力'!N42="",5,"⑤")</f>
        <v>5</v>
      </c>
      <c r="D26" s="553" t="str">
        <f>'入力'!C42&amp;"　"&amp;'入力'!D42</f>
        <v>　</v>
      </c>
      <c r="E26" s="554"/>
      <c r="F26" s="554"/>
      <c r="G26" s="554"/>
      <c r="H26" s="554"/>
      <c r="I26" s="555"/>
      <c r="J26" s="556" t="str">
        <f>'入力'!E42&amp;"　"&amp;'入力'!F42</f>
        <v>　</v>
      </c>
      <c r="K26" s="557"/>
      <c r="L26" s="557"/>
      <c r="M26" s="557"/>
      <c r="N26" s="557"/>
      <c r="O26" s="557"/>
      <c r="P26" s="558"/>
      <c r="Q26" s="542">
        <f>'入力'!G42</f>
        <v>0</v>
      </c>
      <c r="R26" s="543"/>
      <c r="S26" s="31" t="s">
        <v>19</v>
      </c>
      <c r="T26" s="142">
        <f>'入力'!I42</f>
        <v>0</v>
      </c>
      <c r="U26" s="115" t="s">
        <v>22</v>
      </c>
      <c r="V26" s="142">
        <f>'入力'!J42</f>
        <v>0</v>
      </c>
      <c r="W26" s="119" t="s">
        <v>23</v>
      </c>
      <c r="X26" s="142">
        <f>'入力'!K42</f>
        <v>0</v>
      </c>
      <c r="Y26" s="116" t="s">
        <v>24</v>
      </c>
      <c r="Z26" s="544">
        <f>'入力'!L42</f>
        <v>0</v>
      </c>
      <c r="AA26" s="545"/>
      <c r="AB26" s="545"/>
      <c r="AC26" s="546" t="s">
        <v>91</v>
      </c>
      <c r="AD26" s="547"/>
      <c r="AE26" s="127">
        <f>IF('入力'!$P42=0,"",'入力'!P42)</f>
      </c>
      <c r="AF26" s="129">
        <f>IF('入力'!$P42=0,"",'入力'!Q42)</f>
      </c>
      <c r="AG26" s="129">
        <f>IF('入力'!$P42=0,"",'入力'!R42)</f>
      </c>
      <c r="AH26" s="129">
        <f>IF('入力'!$P42=0,"",'入力'!S42)</f>
      </c>
      <c r="AI26" s="129">
        <f>IF('入力'!$P42=0,"",'入力'!T42)</f>
      </c>
      <c r="AJ26" s="129">
        <f>IF('入力'!$P42=0,"",'入力'!U42)</f>
      </c>
      <c r="AK26" s="129">
        <f>IF('入力'!$P42=0,"",'入力'!V42)</f>
      </c>
      <c r="AL26" s="129">
        <f>IF('入力'!$P42=0,"",'入力'!W42)</f>
      </c>
      <c r="AM26" s="130">
        <f>IF('入力'!$P42=0,"",'入力'!X42)</f>
      </c>
    </row>
    <row r="27" spans="1:39" ht="24" customHeight="1">
      <c r="A27" s="653"/>
      <c r="C27" s="4">
        <f>IF('入力'!N43="",6,"⑥")</f>
        <v>6</v>
      </c>
      <c r="D27" s="553" t="str">
        <f>'入力'!C43&amp;"　"&amp;'入力'!D43</f>
        <v>　</v>
      </c>
      <c r="E27" s="554"/>
      <c r="F27" s="554"/>
      <c r="G27" s="554"/>
      <c r="H27" s="554"/>
      <c r="I27" s="555"/>
      <c r="J27" s="556" t="str">
        <f>'入力'!E43&amp;"　"&amp;'入力'!F43</f>
        <v>　</v>
      </c>
      <c r="K27" s="557"/>
      <c r="L27" s="557"/>
      <c r="M27" s="557"/>
      <c r="N27" s="557"/>
      <c r="O27" s="557"/>
      <c r="P27" s="558"/>
      <c r="Q27" s="542">
        <f>'入力'!G43</f>
        <v>0</v>
      </c>
      <c r="R27" s="543"/>
      <c r="S27" s="31" t="s">
        <v>19</v>
      </c>
      <c r="T27" s="142">
        <f>'入力'!I43</f>
        <v>0</v>
      </c>
      <c r="U27" s="115" t="s">
        <v>22</v>
      </c>
      <c r="V27" s="142">
        <f>'入力'!J43</f>
        <v>0</v>
      </c>
      <c r="W27" s="119" t="s">
        <v>23</v>
      </c>
      <c r="X27" s="142">
        <f>'入力'!K43</f>
        <v>0</v>
      </c>
      <c r="Y27" s="116" t="s">
        <v>24</v>
      </c>
      <c r="Z27" s="544">
        <f>'入力'!L43</f>
        <v>0</v>
      </c>
      <c r="AA27" s="545"/>
      <c r="AB27" s="545"/>
      <c r="AC27" s="546" t="s">
        <v>91</v>
      </c>
      <c r="AD27" s="547"/>
      <c r="AE27" s="127">
        <f>IF('入力'!$P43=0,"",'入力'!P43)</f>
      </c>
      <c r="AF27" s="129">
        <f>IF('入力'!$P43=0,"",'入力'!Q43)</f>
      </c>
      <c r="AG27" s="129">
        <f>IF('入力'!$P43=0,"",'入力'!R43)</f>
      </c>
      <c r="AH27" s="129">
        <f>IF('入力'!$P43=0,"",'入力'!S43)</f>
      </c>
      <c r="AI27" s="129">
        <f>IF('入力'!$P43=0,"",'入力'!T43)</f>
      </c>
      <c r="AJ27" s="129">
        <f>IF('入力'!$P43=0,"",'入力'!U43)</f>
      </c>
      <c r="AK27" s="129">
        <f>IF('入力'!$P43=0,"",'入力'!V43)</f>
      </c>
      <c r="AL27" s="129">
        <f>IF('入力'!$P43=0,"",'入力'!W43)</f>
      </c>
      <c r="AM27" s="130">
        <f>IF('入力'!$P43=0,"",'入力'!X43)</f>
      </c>
    </row>
    <row r="28" spans="1:39" ht="24" customHeight="1">
      <c r="A28" s="653"/>
      <c r="C28" s="4">
        <f>IF('入力'!N44="",7,"⑦")</f>
        <v>7</v>
      </c>
      <c r="D28" s="553" t="str">
        <f>'入力'!C44&amp;"　"&amp;'入力'!D44</f>
        <v>　</v>
      </c>
      <c r="E28" s="554"/>
      <c r="F28" s="554"/>
      <c r="G28" s="554"/>
      <c r="H28" s="554"/>
      <c r="I28" s="555"/>
      <c r="J28" s="556" t="str">
        <f>'入力'!E44&amp;"　"&amp;'入力'!F44</f>
        <v>　</v>
      </c>
      <c r="K28" s="557"/>
      <c r="L28" s="557"/>
      <c r="M28" s="557"/>
      <c r="N28" s="557"/>
      <c r="O28" s="557"/>
      <c r="P28" s="558"/>
      <c r="Q28" s="542">
        <f>'入力'!G44</f>
        <v>0</v>
      </c>
      <c r="R28" s="543"/>
      <c r="S28" s="31" t="s">
        <v>19</v>
      </c>
      <c r="T28" s="142">
        <f>'入力'!I44</f>
        <v>0</v>
      </c>
      <c r="U28" s="115" t="s">
        <v>22</v>
      </c>
      <c r="V28" s="142">
        <f>'入力'!J44</f>
        <v>0</v>
      </c>
      <c r="W28" s="119" t="s">
        <v>23</v>
      </c>
      <c r="X28" s="142">
        <f>'入力'!K44</f>
        <v>0</v>
      </c>
      <c r="Y28" s="116" t="s">
        <v>24</v>
      </c>
      <c r="Z28" s="544">
        <f>'入力'!L44</f>
        <v>0</v>
      </c>
      <c r="AA28" s="545"/>
      <c r="AB28" s="545"/>
      <c r="AC28" s="546" t="s">
        <v>91</v>
      </c>
      <c r="AD28" s="547"/>
      <c r="AE28" s="127">
        <f>IF('入力'!$P44=0,"",'入力'!P44)</f>
      </c>
      <c r="AF28" s="129">
        <f>IF('入力'!$P44=0,"",'入力'!Q44)</f>
      </c>
      <c r="AG28" s="129">
        <f>IF('入力'!$P44=0,"",'入力'!R44)</f>
      </c>
      <c r="AH28" s="129">
        <f>IF('入力'!$P44=0,"",'入力'!S44)</f>
      </c>
      <c r="AI28" s="129">
        <f>IF('入力'!$P44=0,"",'入力'!T44)</f>
      </c>
      <c r="AJ28" s="129">
        <f>IF('入力'!$P44=0,"",'入力'!U44)</f>
      </c>
      <c r="AK28" s="129">
        <f>IF('入力'!$P44=0,"",'入力'!V44)</f>
      </c>
      <c r="AL28" s="129">
        <f>IF('入力'!$P44=0,"",'入力'!W44)</f>
      </c>
      <c r="AM28" s="130">
        <f>IF('入力'!$P44=0,"",'入力'!X44)</f>
      </c>
    </row>
    <row r="29" spans="1:39" ht="24" customHeight="1">
      <c r="A29" s="653"/>
      <c r="C29" s="4">
        <f>IF('入力'!N45="",8,"⑧")</f>
        <v>8</v>
      </c>
      <c r="D29" s="553" t="str">
        <f>'入力'!C45&amp;"　"&amp;'入力'!D45</f>
        <v>　</v>
      </c>
      <c r="E29" s="554"/>
      <c r="F29" s="554"/>
      <c r="G29" s="554"/>
      <c r="H29" s="554"/>
      <c r="I29" s="555"/>
      <c r="J29" s="556" t="str">
        <f>'入力'!E45&amp;"　"&amp;'入力'!F45</f>
        <v>　</v>
      </c>
      <c r="K29" s="557"/>
      <c r="L29" s="557"/>
      <c r="M29" s="557"/>
      <c r="N29" s="557"/>
      <c r="O29" s="557"/>
      <c r="P29" s="558"/>
      <c r="Q29" s="542">
        <f>'入力'!G45</f>
        <v>0</v>
      </c>
      <c r="R29" s="543"/>
      <c r="S29" s="31" t="s">
        <v>19</v>
      </c>
      <c r="T29" s="142">
        <f>'入力'!I45</f>
        <v>0</v>
      </c>
      <c r="U29" s="115" t="s">
        <v>22</v>
      </c>
      <c r="V29" s="142">
        <f>'入力'!J45</f>
        <v>0</v>
      </c>
      <c r="W29" s="119" t="s">
        <v>23</v>
      </c>
      <c r="X29" s="142">
        <f>'入力'!K45</f>
        <v>0</v>
      </c>
      <c r="Y29" s="116" t="s">
        <v>24</v>
      </c>
      <c r="Z29" s="544">
        <f>'入力'!L45</f>
        <v>0</v>
      </c>
      <c r="AA29" s="545"/>
      <c r="AB29" s="545"/>
      <c r="AC29" s="546" t="s">
        <v>91</v>
      </c>
      <c r="AD29" s="547"/>
      <c r="AE29" s="127">
        <f>IF('入力'!$P45=0,"",'入力'!P45)</f>
      </c>
      <c r="AF29" s="129">
        <f>IF('入力'!$P45=0,"",'入力'!Q45)</f>
      </c>
      <c r="AG29" s="129">
        <f>IF('入力'!$P45=0,"",'入力'!R45)</f>
      </c>
      <c r="AH29" s="129">
        <f>IF('入力'!$P45=0,"",'入力'!S45)</f>
      </c>
      <c r="AI29" s="129">
        <f>IF('入力'!$P45=0,"",'入力'!T45)</f>
      </c>
      <c r="AJ29" s="129">
        <f>IF('入力'!$P45=0,"",'入力'!U45)</f>
      </c>
      <c r="AK29" s="129">
        <f>IF('入力'!$P45=0,"",'入力'!V45)</f>
      </c>
      <c r="AL29" s="129">
        <f>IF('入力'!$P45=0,"",'入力'!W45)</f>
      </c>
      <c r="AM29" s="130">
        <f>IF('入力'!$P45=0,"",'入力'!X45)</f>
      </c>
    </row>
    <row r="30" spans="1:39" ht="24" customHeight="1">
      <c r="A30" s="653"/>
      <c r="C30" s="4">
        <f>IF('入力'!N46="",9,"⑨")</f>
        <v>9</v>
      </c>
      <c r="D30" s="553" t="str">
        <f>'入力'!C46&amp;"　"&amp;'入力'!D46</f>
        <v>　</v>
      </c>
      <c r="E30" s="554"/>
      <c r="F30" s="554"/>
      <c r="G30" s="554"/>
      <c r="H30" s="554"/>
      <c r="I30" s="555"/>
      <c r="J30" s="556" t="str">
        <f>'入力'!E46&amp;"　"&amp;'入力'!F46</f>
        <v>　</v>
      </c>
      <c r="K30" s="557"/>
      <c r="L30" s="557"/>
      <c r="M30" s="557"/>
      <c r="N30" s="557"/>
      <c r="O30" s="557"/>
      <c r="P30" s="558"/>
      <c r="Q30" s="542">
        <f>'入力'!G46</f>
        <v>0</v>
      </c>
      <c r="R30" s="543"/>
      <c r="S30" s="31" t="s">
        <v>19</v>
      </c>
      <c r="T30" s="142">
        <f>'入力'!I46</f>
        <v>0</v>
      </c>
      <c r="U30" s="115" t="s">
        <v>22</v>
      </c>
      <c r="V30" s="142">
        <f>'入力'!J46</f>
        <v>0</v>
      </c>
      <c r="W30" s="119" t="s">
        <v>23</v>
      </c>
      <c r="X30" s="142">
        <f>'入力'!K46</f>
        <v>0</v>
      </c>
      <c r="Y30" s="116" t="s">
        <v>24</v>
      </c>
      <c r="Z30" s="544">
        <f>'入力'!L46</f>
        <v>0</v>
      </c>
      <c r="AA30" s="545"/>
      <c r="AB30" s="545"/>
      <c r="AC30" s="546" t="s">
        <v>91</v>
      </c>
      <c r="AD30" s="547"/>
      <c r="AE30" s="127">
        <f>IF('入力'!$P46=0,"",'入力'!P46)</f>
      </c>
      <c r="AF30" s="129">
        <f>IF('入力'!$P46=0,"",'入力'!Q46)</f>
      </c>
      <c r="AG30" s="129">
        <f>IF('入力'!$P46=0,"",'入力'!R46)</f>
      </c>
      <c r="AH30" s="129">
        <f>IF('入力'!$P46=0,"",'入力'!S46)</f>
      </c>
      <c r="AI30" s="129">
        <f>IF('入力'!$P46=0,"",'入力'!T46)</f>
      </c>
      <c r="AJ30" s="129">
        <f>IF('入力'!$P46=0,"",'入力'!U46)</f>
      </c>
      <c r="AK30" s="129">
        <f>IF('入力'!$P46=0,"",'入力'!V46)</f>
      </c>
      <c r="AL30" s="129">
        <f>IF('入力'!$P46=0,"",'入力'!W46)</f>
      </c>
      <c r="AM30" s="130">
        <f>IF('入力'!$P46=0,"",'入力'!X46)</f>
      </c>
    </row>
    <row r="31" spans="1:39" ht="24" customHeight="1">
      <c r="A31" s="653"/>
      <c r="C31" s="101">
        <f>IF('入力'!N47="",10,"⑩")</f>
        <v>10</v>
      </c>
      <c r="D31" s="553" t="str">
        <f>'入力'!C47&amp;"　"&amp;'入力'!D47</f>
        <v>　</v>
      </c>
      <c r="E31" s="554"/>
      <c r="F31" s="554"/>
      <c r="G31" s="554"/>
      <c r="H31" s="554"/>
      <c r="I31" s="555"/>
      <c r="J31" s="556" t="str">
        <f>'入力'!E47&amp;"　"&amp;'入力'!F47</f>
        <v>　</v>
      </c>
      <c r="K31" s="557"/>
      <c r="L31" s="557"/>
      <c r="M31" s="557"/>
      <c r="N31" s="557"/>
      <c r="O31" s="557"/>
      <c r="P31" s="558"/>
      <c r="Q31" s="542">
        <f>'入力'!G47</f>
        <v>0</v>
      </c>
      <c r="R31" s="543"/>
      <c r="S31" s="31" t="s">
        <v>19</v>
      </c>
      <c r="T31" s="142">
        <f>'入力'!I47</f>
        <v>0</v>
      </c>
      <c r="U31" s="115" t="s">
        <v>22</v>
      </c>
      <c r="V31" s="142">
        <f>'入力'!J47</f>
        <v>0</v>
      </c>
      <c r="W31" s="119" t="s">
        <v>23</v>
      </c>
      <c r="X31" s="142">
        <f>'入力'!K47</f>
        <v>0</v>
      </c>
      <c r="Y31" s="116" t="s">
        <v>24</v>
      </c>
      <c r="Z31" s="544">
        <f>'入力'!L47</f>
        <v>0</v>
      </c>
      <c r="AA31" s="545"/>
      <c r="AB31" s="545"/>
      <c r="AC31" s="546" t="s">
        <v>91</v>
      </c>
      <c r="AD31" s="547"/>
      <c r="AE31" s="127">
        <f>IF('入力'!$P47=0,"",'入力'!P47)</f>
      </c>
      <c r="AF31" s="129">
        <f>IF('入力'!$P47=0,"",'入力'!Q47)</f>
      </c>
      <c r="AG31" s="129">
        <f>IF('入力'!$P47=0,"",'入力'!R47)</f>
      </c>
      <c r="AH31" s="129">
        <f>IF('入力'!$P47=0,"",'入力'!S47)</f>
      </c>
      <c r="AI31" s="129">
        <f>IF('入力'!$P47=0,"",'入力'!T47)</f>
      </c>
      <c r="AJ31" s="129">
        <f>IF('入力'!$P47=0,"",'入力'!U47)</f>
      </c>
      <c r="AK31" s="129">
        <f>IF('入力'!$P47=0,"",'入力'!V47)</f>
      </c>
      <c r="AL31" s="129">
        <f>IF('入力'!$P47=0,"",'入力'!W47)</f>
      </c>
      <c r="AM31" s="130">
        <f>IF('入力'!$P47=0,"",'入力'!X47)</f>
      </c>
    </row>
    <row r="32" spans="1:39" ht="24" customHeight="1">
      <c r="A32" s="653"/>
      <c r="C32" s="101">
        <f>IF('入力'!N48="",11,"⑪")</f>
        <v>11</v>
      </c>
      <c r="D32" s="553" t="str">
        <f>'入力'!C48&amp;"　"&amp;'入力'!D48</f>
        <v>　</v>
      </c>
      <c r="E32" s="554"/>
      <c r="F32" s="554"/>
      <c r="G32" s="554"/>
      <c r="H32" s="554"/>
      <c r="I32" s="555"/>
      <c r="J32" s="556" t="str">
        <f>'入力'!E48&amp;"　"&amp;'入力'!F48</f>
        <v>　</v>
      </c>
      <c r="K32" s="557"/>
      <c r="L32" s="557"/>
      <c r="M32" s="557"/>
      <c r="N32" s="557"/>
      <c r="O32" s="557"/>
      <c r="P32" s="558"/>
      <c r="Q32" s="542">
        <f>'入力'!G48</f>
        <v>0</v>
      </c>
      <c r="R32" s="543"/>
      <c r="S32" s="31" t="s">
        <v>19</v>
      </c>
      <c r="T32" s="142">
        <f>'入力'!I48</f>
        <v>0</v>
      </c>
      <c r="U32" s="115" t="s">
        <v>22</v>
      </c>
      <c r="V32" s="142">
        <f>'入力'!J48</f>
        <v>0</v>
      </c>
      <c r="W32" s="119" t="s">
        <v>23</v>
      </c>
      <c r="X32" s="142">
        <f>'入力'!K48</f>
        <v>0</v>
      </c>
      <c r="Y32" s="116" t="s">
        <v>24</v>
      </c>
      <c r="Z32" s="544">
        <f>'入力'!L48</f>
        <v>0</v>
      </c>
      <c r="AA32" s="545"/>
      <c r="AB32" s="545"/>
      <c r="AC32" s="546" t="s">
        <v>91</v>
      </c>
      <c r="AD32" s="547"/>
      <c r="AE32" s="124">
        <f>IF('入力'!$P48=0,"",'入力'!P48)</f>
      </c>
      <c r="AF32" s="125">
        <f>IF('入力'!$P48=0,"",'入力'!Q48)</f>
      </c>
      <c r="AG32" s="125">
        <f>IF('入力'!$P48=0,"",'入力'!R48)</f>
      </c>
      <c r="AH32" s="125">
        <f>IF('入力'!$P48=0,"",'入力'!S48)</f>
      </c>
      <c r="AI32" s="125">
        <f>IF('入力'!$P48=0,"",'入力'!T48)</f>
      </c>
      <c r="AJ32" s="125">
        <f>IF('入力'!$P48=0,"",'入力'!U48)</f>
      </c>
      <c r="AK32" s="125">
        <f>IF('入力'!$P48=0,"",'入力'!V48)</f>
      </c>
      <c r="AL32" s="125">
        <f>IF('入力'!$P48=0,"",'入力'!W48)</f>
      </c>
      <c r="AM32" s="126">
        <f>IF('入力'!$P48=0,"",'入力'!X48)</f>
      </c>
    </row>
    <row r="33" spans="1:39" ht="24" customHeight="1">
      <c r="A33" s="653"/>
      <c r="C33" s="101">
        <f>IF('入力'!N49="",12,"⑫")</f>
        <v>12</v>
      </c>
      <c r="D33" s="553" t="str">
        <f>'入力'!C49&amp;"　"&amp;'入力'!D49</f>
        <v>　</v>
      </c>
      <c r="E33" s="554"/>
      <c r="F33" s="554"/>
      <c r="G33" s="554"/>
      <c r="H33" s="554"/>
      <c r="I33" s="555"/>
      <c r="J33" s="556" t="str">
        <f>'入力'!E49&amp;"　"&amp;'入力'!F49</f>
        <v>　</v>
      </c>
      <c r="K33" s="557"/>
      <c r="L33" s="557"/>
      <c r="M33" s="557"/>
      <c r="N33" s="557"/>
      <c r="O33" s="557"/>
      <c r="P33" s="558"/>
      <c r="Q33" s="542">
        <f>'入力'!G49</f>
        <v>0</v>
      </c>
      <c r="R33" s="543"/>
      <c r="S33" s="31" t="s">
        <v>19</v>
      </c>
      <c r="T33" s="142">
        <f>'入力'!I49</f>
        <v>0</v>
      </c>
      <c r="U33" s="115" t="s">
        <v>22</v>
      </c>
      <c r="V33" s="142">
        <f>'入力'!J49</f>
        <v>0</v>
      </c>
      <c r="W33" s="119" t="s">
        <v>23</v>
      </c>
      <c r="X33" s="142">
        <f>'入力'!K49</f>
        <v>0</v>
      </c>
      <c r="Y33" s="116" t="s">
        <v>24</v>
      </c>
      <c r="Z33" s="544">
        <f>'入力'!L49</f>
        <v>0</v>
      </c>
      <c r="AA33" s="545"/>
      <c r="AB33" s="545"/>
      <c r="AC33" s="546" t="s">
        <v>91</v>
      </c>
      <c r="AD33" s="547"/>
      <c r="AE33" s="124">
        <f>IF('入力'!$P49=0,"",'入力'!P49)</f>
      </c>
      <c r="AF33" s="125">
        <f>IF('入力'!$P49=0,"",'入力'!Q49)</f>
      </c>
      <c r="AG33" s="125">
        <f>IF('入力'!$P49=0,"",'入力'!R49)</f>
      </c>
      <c r="AH33" s="125">
        <f>IF('入力'!$P49=0,"",'入力'!S49)</f>
      </c>
      <c r="AI33" s="125">
        <f>IF('入力'!$P49=0,"",'入力'!T49)</f>
      </c>
      <c r="AJ33" s="125">
        <f>IF('入力'!$P49=0,"",'入力'!U49)</f>
      </c>
      <c r="AK33" s="125">
        <f>IF('入力'!$P49=0,"",'入力'!V49)</f>
      </c>
      <c r="AL33" s="125">
        <f>IF('入力'!$P49=0,"",'入力'!W49)</f>
      </c>
      <c r="AM33" s="126">
        <f>IF('入力'!$P49=0,"",'入力'!X49)</f>
      </c>
    </row>
    <row r="34" spans="1:39" ht="24" customHeight="1">
      <c r="A34" s="653"/>
      <c r="C34" s="101">
        <f>IF('入力'!N50="",13,"⑬")</f>
        <v>13</v>
      </c>
      <c r="D34" s="553" t="str">
        <f>'入力'!C50&amp;"　"&amp;'入力'!D50</f>
        <v>　</v>
      </c>
      <c r="E34" s="554"/>
      <c r="F34" s="554"/>
      <c r="G34" s="554"/>
      <c r="H34" s="554"/>
      <c r="I34" s="555"/>
      <c r="J34" s="556" t="str">
        <f>'入力'!E50&amp;"　"&amp;'入力'!F50</f>
        <v>　</v>
      </c>
      <c r="K34" s="557"/>
      <c r="L34" s="557"/>
      <c r="M34" s="557"/>
      <c r="N34" s="557"/>
      <c r="O34" s="557"/>
      <c r="P34" s="558"/>
      <c r="Q34" s="542">
        <f>'入力'!G50</f>
        <v>0</v>
      </c>
      <c r="R34" s="543"/>
      <c r="S34" s="31" t="s">
        <v>19</v>
      </c>
      <c r="T34" s="142">
        <f>'入力'!I50</f>
        <v>0</v>
      </c>
      <c r="U34" s="115" t="s">
        <v>22</v>
      </c>
      <c r="V34" s="142">
        <f>'入力'!J50</f>
        <v>0</v>
      </c>
      <c r="W34" s="119" t="s">
        <v>23</v>
      </c>
      <c r="X34" s="142">
        <f>'入力'!K50</f>
        <v>0</v>
      </c>
      <c r="Y34" s="116" t="s">
        <v>24</v>
      </c>
      <c r="Z34" s="544">
        <f>'入力'!L50</f>
        <v>0</v>
      </c>
      <c r="AA34" s="545"/>
      <c r="AB34" s="545"/>
      <c r="AC34" s="546" t="s">
        <v>91</v>
      </c>
      <c r="AD34" s="547"/>
      <c r="AE34" s="124">
        <f>IF('入力'!$P50=0,"",'入力'!P50)</f>
      </c>
      <c r="AF34" s="125">
        <f>IF('入力'!$P50=0,"",'入力'!Q50)</f>
      </c>
      <c r="AG34" s="125">
        <f>IF('入力'!$P50=0,"",'入力'!R50)</f>
      </c>
      <c r="AH34" s="125">
        <f>IF('入力'!$P50=0,"",'入力'!S50)</f>
      </c>
      <c r="AI34" s="125">
        <f>IF('入力'!$P50=0,"",'入力'!T50)</f>
      </c>
      <c r="AJ34" s="125">
        <f>IF('入力'!$P50=0,"",'入力'!U50)</f>
      </c>
      <c r="AK34" s="125">
        <f>IF('入力'!$P50=0,"",'入力'!V50)</f>
      </c>
      <c r="AL34" s="125">
        <f>IF('入力'!$P50=0,"",'入力'!W50)</f>
      </c>
      <c r="AM34" s="126">
        <f>IF('入力'!$P50=0,"",'入力'!X50)</f>
      </c>
    </row>
    <row r="35" spans="1:39" ht="24" customHeight="1">
      <c r="A35" s="653"/>
      <c r="C35" s="101">
        <f>IF('入力'!N51="",14,"⑭")</f>
        <v>14</v>
      </c>
      <c r="D35" s="553" t="str">
        <f>'入力'!C51&amp;"　"&amp;'入力'!D51</f>
        <v>　</v>
      </c>
      <c r="E35" s="554"/>
      <c r="F35" s="554"/>
      <c r="G35" s="554"/>
      <c r="H35" s="554"/>
      <c r="I35" s="555"/>
      <c r="J35" s="556" t="str">
        <f>'入力'!E51&amp;"　"&amp;'入力'!F51</f>
        <v>　</v>
      </c>
      <c r="K35" s="557"/>
      <c r="L35" s="557"/>
      <c r="M35" s="557"/>
      <c r="N35" s="557"/>
      <c r="O35" s="557"/>
      <c r="P35" s="558"/>
      <c r="Q35" s="542">
        <f>'入力'!G51</f>
        <v>0</v>
      </c>
      <c r="R35" s="543"/>
      <c r="S35" s="31" t="s">
        <v>19</v>
      </c>
      <c r="T35" s="142">
        <f>'入力'!I51</f>
        <v>0</v>
      </c>
      <c r="U35" s="115" t="s">
        <v>22</v>
      </c>
      <c r="V35" s="142">
        <f>'入力'!J51</f>
        <v>0</v>
      </c>
      <c r="W35" s="119" t="s">
        <v>23</v>
      </c>
      <c r="X35" s="142">
        <f>'入力'!K51</f>
        <v>0</v>
      </c>
      <c r="Y35" s="116" t="s">
        <v>24</v>
      </c>
      <c r="Z35" s="544">
        <f>'入力'!L51</f>
        <v>0</v>
      </c>
      <c r="AA35" s="545"/>
      <c r="AB35" s="545"/>
      <c r="AC35" s="546" t="s">
        <v>91</v>
      </c>
      <c r="AD35" s="547"/>
      <c r="AE35" s="128">
        <f>IF('入力'!$P51=0,"",'入力'!P51)</f>
      </c>
      <c r="AF35" s="125">
        <f>IF('入力'!$P51=0,"",'入力'!Q51)</f>
      </c>
      <c r="AG35" s="125">
        <f>IF('入力'!$P51=0,"",'入力'!R51)</f>
      </c>
      <c r="AH35" s="125">
        <f>IF('入力'!$P51=0,"",'入力'!S51)</f>
      </c>
      <c r="AI35" s="125">
        <f>IF('入力'!$P51=0,"",'入力'!T51)</f>
      </c>
      <c r="AJ35" s="125">
        <f>IF('入力'!$P51=0,"",'入力'!U51)</f>
      </c>
      <c r="AK35" s="125">
        <f>IF('入力'!$P51=0,"",'入力'!V51)</f>
      </c>
      <c r="AL35" s="125">
        <f>IF('入力'!$P51=0,"",'入力'!W51)</f>
      </c>
      <c r="AM35" s="126">
        <f>IF('入力'!$P51=0,"",'入力'!X51)</f>
      </c>
    </row>
    <row r="36" spans="1:39" ht="24" customHeight="1">
      <c r="A36" s="653"/>
      <c r="C36" s="101">
        <f>IF('入力'!N52="",15,"⑮")</f>
        <v>15</v>
      </c>
      <c r="D36" s="553" t="str">
        <f>'入力'!C52&amp;"　"&amp;'入力'!D52</f>
        <v>　</v>
      </c>
      <c r="E36" s="554"/>
      <c r="F36" s="554"/>
      <c r="G36" s="554"/>
      <c r="H36" s="554"/>
      <c r="I36" s="555"/>
      <c r="J36" s="556" t="str">
        <f>'入力'!E52&amp;"　"&amp;'入力'!F52</f>
        <v>　</v>
      </c>
      <c r="K36" s="557"/>
      <c r="L36" s="557"/>
      <c r="M36" s="557"/>
      <c r="N36" s="557"/>
      <c r="O36" s="557"/>
      <c r="P36" s="558"/>
      <c r="Q36" s="542">
        <f>'入力'!G52</f>
        <v>0</v>
      </c>
      <c r="R36" s="543"/>
      <c r="S36" s="31" t="s">
        <v>19</v>
      </c>
      <c r="T36" s="142">
        <f>'入力'!I52</f>
        <v>0</v>
      </c>
      <c r="U36" s="115" t="s">
        <v>22</v>
      </c>
      <c r="V36" s="142">
        <f>'入力'!J52</f>
        <v>0</v>
      </c>
      <c r="W36" s="119" t="s">
        <v>23</v>
      </c>
      <c r="X36" s="142">
        <f>'入力'!K52</f>
        <v>0</v>
      </c>
      <c r="Y36" s="116" t="s">
        <v>24</v>
      </c>
      <c r="Z36" s="544">
        <f>'入力'!L52</f>
        <v>0</v>
      </c>
      <c r="AA36" s="545"/>
      <c r="AB36" s="545"/>
      <c r="AC36" s="546" t="s">
        <v>91</v>
      </c>
      <c r="AD36" s="547"/>
      <c r="AE36" s="127">
        <f>IF('入力'!$P52=0,"",'入力'!P52)</f>
      </c>
      <c r="AF36" s="125">
        <f>IF('入力'!$P52=0,"",'入力'!Q52)</f>
      </c>
      <c r="AG36" s="125">
        <f>IF('入力'!$P52=0,"",'入力'!R52)</f>
      </c>
      <c r="AH36" s="125">
        <f>IF('入力'!$P52=0,"",'入力'!S52)</f>
      </c>
      <c r="AI36" s="125">
        <f>IF('入力'!$P52=0,"",'入力'!T52)</f>
      </c>
      <c r="AJ36" s="125">
        <f>IF('入力'!$P52=0,"",'入力'!U52)</f>
      </c>
      <c r="AK36" s="125">
        <f>IF('入力'!$P52=0,"",'入力'!V52)</f>
      </c>
      <c r="AL36" s="125">
        <f>IF('入力'!$P52=0,"",'入力'!W52)</f>
      </c>
      <c r="AM36" s="126">
        <f>IF('入力'!$P52=0,"",'入力'!X52)</f>
      </c>
    </row>
    <row r="37" spans="1:39" ht="24" customHeight="1">
      <c r="A37" s="653"/>
      <c r="C37" s="101">
        <f>IF('入力'!N53="",16,"⑯")</f>
        <v>16</v>
      </c>
      <c r="D37" s="553" t="str">
        <f>'入力'!C53&amp;"　"&amp;'入力'!D53</f>
        <v>　</v>
      </c>
      <c r="E37" s="554"/>
      <c r="F37" s="554"/>
      <c r="G37" s="554"/>
      <c r="H37" s="554"/>
      <c r="I37" s="555"/>
      <c r="J37" s="556" t="str">
        <f>'入力'!E53&amp;"　"&amp;'入力'!F53</f>
        <v>　</v>
      </c>
      <c r="K37" s="557"/>
      <c r="L37" s="557"/>
      <c r="M37" s="557"/>
      <c r="N37" s="557"/>
      <c r="O37" s="557"/>
      <c r="P37" s="558"/>
      <c r="Q37" s="542">
        <f>'入力'!G53</f>
        <v>0</v>
      </c>
      <c r="R37" s="543"/>
      <c r="S37" s="31" t="s">
        <v>19</v>
      </c>
      <c r="T37" s="142">
        <f>'入力'!I53</f>
        <v>0</v>
      </c>
      <c r="U37" s="115" t="s">
        <v>22</v>
      </c>
      <c r="V37" s="142">
        <f>'入力'!J53</f>
        <v>0</v>
      </c>
      <c r="W37" s="119" t="s">
        <v>23</v>
      </c>
      <c r="X37" s="142">
        <f>'入力'!K53</f>
        <v>0</v>
      </c>
      <c r="Y37" s="116" t="s">
        <v>24</v>
      </c>
      <c r="Z37" s="544">
        <f>'入力'!L53</f>
        <v>0</v>
      </c>
      <c r="AA37" s="545"/>
      <c r="AB37" s="545"/>
      <c r="AC37" s="546" t="s">
        <v>91</v>
      </c>
      <c r="AD37" s="547"/>
      <c r="AE37" s="124">
        <f>IF('入力'!$P53=0,"",'入力'!P53)</f>
      </c>
      <c r="AF37" s="125">
        <f>IF('入力'!$P53=0,"",'入力'!Q53)</f>
      </c>
      <c r="AG37" s="125">
        <f>IF('入力'!$P53=0,"",'入力'!R53)</f>
      </c>
      <c r="AH37" s="125">
        <f>IF('入力'!$P53=0,"",'入力'!S53)</f>
      </c>
      <c r="AI37" s="125">
        <f>IF('入力'!$P53=0,"",'入力'!T53)</f>
      </c>
      <c r="AJ37" s="125">
        <f>IF('入力'!$P53=0,"",'入力'!U53)</f>
      </c>
      <c r="AK37" s="125">
        <f>IF('入力'!$P53=0,"",'入力'!V53)</f>
      </c>
      <c r="AL37" s="125">
        <f>IF('入力'!$P53=0,"",'入力'!W53)</f>
      </c>
      <c r="AM37" s="126">
        <f>IF('入力'!$P53=0,"",'入力'!X53)</f>
      </c>
    </row>
    <row r="38" spans="1:39" ht="24" customHeight="1">
      <c r="A38" s="653"/>
      <c r="C38" s="101">
        <f>IF('入力'!N54="",17,"⑰")</f>
        <v>17</v>
      </c>
      <c r="D38" s="553" t="str">
        <f>'入力'!C54&amp;"　"&amp;'入力'!D54</f>
        <v>　</v>
      </c>
      <c r="E38" s="554"/>
      <c r="F38" s="554"/>
      <c r="G38" s="554"/>
      <c r="H38" s="554"/>
      <c r="I38" s="555"/>
      <c r="J38" s="556" t="str">
        <f>'入力'!E54&amp;"　"&amp;'入力'!F54</f>
        <v>　</v>
      </c>
      <c r="K38" s="557"/>
      <c r="L38" s="557"/>
      <c r="M38" s="557"/>
      <c r="N38" s="557"/>
      <c r="O38" s="557"/>
      <c r="P38" s="558"/>
      <c r="Q38" s="542">
        <f>'入力'!G54</f>
        <v>0</v>
      </c>
      <c r="R38" s="543"/>
      <c r="S38" s="31" t="s">
        <v>19</v>
      </c>
      <c r="T38" s="142">
        <f>'入力'!I54</f>
        <v>0</v>
      </c>
      <c r="U38" s="115" t="s">
        <v>22</v>
      </c>
      <c r="V38" s="142">
        <f>'入力'!J54</f>
        <v>0</v>
      </c>
      <c r="W38" s="119" t="s">
        <v>23</v>
      </c>
      <c r="X38" s="142">
        <f>'入力'!K54</f>
        <v>0</v>
      </c>
      <c r="Y38" s="116" t="s">
        <v>24</v>
      </c>
      <c r="Z38" s="544">
        <f>'入力'!L54</f>
        <v>0</v>
      </c>
      <c r="AA38" s="545"/>
      <c r="AB38" s="545"/>
      <c r="AC38" s="546" t="s">
        <v>91</v>
      </c>
      <c r="AD38" s="547"/>
      <c r="AE38" s="124">
        <f>IF('入力'!$P54=0,"",'入力'!P54)</f>
      </c>
      <c r="AF38" s="125">
        <f>IF('入力'!$P54=0,"",'入力'!Q54)</f>
      </c>
      <c r="AG38" s="125">
        <f>IF('入力'!$P54=0,"",'入力'!R54)</f>
      </c>
      <c r="AH38" s="125">
        <f>IF('入力'!$P54=0,"",'入力'!S54)</f>
      </c>
      <c r="AI38" s="125">
        <f>IF('入力'!$P54=0,"",'入力'!T54)</f>
      </c>
      <c r="AJ38" s="125">
        <f>IF('入力'!$P54=0,"",'入力'!U54)</f>
      </c>
      <c r="AK38" s="125">
        <f>IF('入力'!$P54=0,"",'入力'!V54)</f>
      </c>
      <c r="AL38" s="125">
        <f>IF('入力'!$P54=0,"",'入力'!W54)</f>
      </c>
      <c r="AM38" s="126">
        <f>IF('入力'!$P54=0,"",'入力'!X54)</f>
      </c>
    </row>
    <row r="39" spans="1:39" ht="24" customHeight="1" thickBot="1">
      <c r="A39" s="653"/>
      <c r="C39" s="101">
        <f>IF('入力'!N55="",18,"⑱")</f>
        <v>18</v>
      </c>
      <c r="D39" s="536" t="str">
        <f>'入力'!C55&amp;"　"&amp;'入力'!D55</f>
        <v>　</v>
      </c>
      <c r="E39" s="537"/>
      <c r="F39" s="537"/>
      <c r="G39" s="537"/>
      <c r="H39" s="537"/>
      <c r="I39" s="538"/>
      <c r="J39" s="539" t="str">
        <f>'入力'!E55&amp;"　"&amp;'入力'!F55</f>
        <v>　</v>
      </c>
      <c r="K39" s="540"/>
      <c r="L39" s="540"/>
      <c r="M39" s="540"/>
      <c r="N39" s="540"/>
      <c r="O39" s="540"/>
      <c r="P39" s="541"/>
      <c r="Q39" s="542">
        <f>'入力'!G55</f>
        <v>0</v>
      </c>
      <c r="R39" s="543"/>
      <c r="S39" s="31" t="s">
        <v>19</v>
      </c>
      <c r="T39" s="142">
        <f>'入力'!I55</f>
        <v>0</v>
      </c>
      <c r="U39" s="115" t="s">
        <v>22</v>
      </c>
      <c r="V39" s="142">
        <f>'入力'!J55</f>
        <v>0</v>
      </c>
      <c r="W39" s="119" t="s">
        <v>23</v>
      </c>
      <c r="X39" s="142">
        <f>'入力'!K55</f>
        <v>0</v>
      </c>
      <c r="Y39" s="116" t="s">
        <v>24</v>
      </c>
      <c r="Z39" s="544">
        <f>'入力'!L55</f>
        <v>0</v>
      </c>
      <c r="AA39" s="545"/>
      <c r="AB39" s="545"/>
      <c r="AC39" s="546" t="s">
        <v>91</v>
      </c>
      <c r="AD39" s="547"/>
      <c r="AE39" s="121">
        <f>IF('入力'!$P55=0,"",'入力'!P55)</f>
      </c>
      <c r="AF39" s="122">
        <f>IF('入力'!$P55=0,"",'入力'!Q55)</f>
      </c>
      <c r="AG39" s="122">
        <f>IF('入力'!$P55=0,"",'入力'!R55)</f>
      </c>
      <c r="AH39" s="122">
        <f>IF('入力'!$P55=0,"",'入力'!S55)</f>
      </c>
      <c r="AI39" s="122">
        <f>IF('入力'!$P55=0,"",'入力'!T55)</f>
      </c>
      <c r="AJ39" s="122">
        <f>IF('入力'!$P55=0,"",'入力'!U55)</f>
      </c>
      <c r="AK39" s="122">
        <f>IF('入力'!$P55=0,"",'入力'!V55)</f>
      </c>
      <c r="AL39" s="122">
        <f>IF('入力'!$P55=0,"",'入力'!W55)</f>
      </c>
      <c r="AM39" s="123">
        <f>IF('入力'!$P55=0,"",'入力'!X55)</f>
      </c>
    </row>
    <row r="40" spans="1:39" ht="24" customHeight="1" thickBot="1">
      <c r="A40" s="653"/>
      <c r="C40" s="548" t="s">
        <v>15</v>
      </c>
      <c r="D40" s="548"/>
      <c r="E40" s="548"/>
      <c r="F40" s="548"/>
      <c r="G40" s="548"/>
      <c r="H40" s="548"/>
      <c r="I40" s="548"/>
      <c r="J40" s="548"/>
      <c r="K40" s="548"/>
      <c r="L40" s="548"/>
      <c r="M40" s="549"/>
      <c r="N40" s="550" t="s">
        <v>17</v>
      </c>
      <c r="O40" s="551"/>
      <c r="P40" s="551"/>
      <c r="Q40" s="551"/>
      <c r="R40" s="551"/>
      <c r="S40" s="551"/>
      <c r="T40" s="551"/>
      <c r="U40" s="551"/>
      <c r="V40" s="551"/>
      <c r="W40" s="551"/>
      <c r="X40" s="551"/>
      <c r="Y40" s="551"/>
      <c r="Z40" s="551"/>
      <c r="AA40" s="551"/>
      <c r="AB40" s="551"/>
      <c r="AC40" s="551"/>
      <c r="AD40" s="552"/>
      <c r="AE40" s="120">
        <f>IF('入力'!$P38=0,"",'入力'!P38)</f>
      </c>
      <c r="AF40" s="32">
        <f>IF('入力'!$P38=0,"",'入力'!Q38)</f>
      </c>
      <c r="AG40" s="32">
        <f>IF('入力'!$P38=0,"",'入力'!R38)</f>
      </c>
      <c r="AH40" s="32">
        <f>IF('入力'!$P38=0,"",'入力'!S38)</f>
      </c>
      <c r="AI40" s="32">
        <f>IF('入力'!$P38=0,"",'入力'!T38)</f>
      </c>
      <c r="AJ40" s="32">
        <f>IF('入力'!$P38=0,"",'入力'!U38)</f>
      </c>
      <c r="AK40" s="32">
        <f>IF('入力'!$P38=0,"",'入力'!V38)</f>
      </c>
      <c r="AL40" s="32">
        <f>IF('入力'!$P38=0,"",'入力'!W38)</f>
      </c>
      <c r="AM40" s="33">
        <f>IF('入力'!$P38=0,"",'入力'!X38)</f>
      </c>
    </row>
    <row r="41" spans="1:39" ht="9" customHeight="1">
      <c r="A41" s="653"/>
      <c r="C41" s="16"/>
      <c r="D41" s="16"/>
      <c r="E41" s="16"/>
      <c r="F41" s="16"/>
      <c r="G41" s="16"/>
      <c r="H41" s="16"/>
      <c r="I41" s="16"/>
      <c r="J41" s="16"/>
      <c r="K41" s="16"/>
      <c r="L41" s="16"/>
      <c r="M41" s="16"/>
      <c r="N41" s="95"/>
      <c r="O41" s="95"/>
      <c r="P41" s="110"/>
      <c r="Q41" s="27"/>
      <c r="R41" s="27"/>
      <c r="S41" s="27"/>
      <c r="T41" s="27"/>
      <c r="U41" s="27"/>
      <c r="V41" s="27"/>
      <c r="W41" s="27"/>
      <c r="X41" s="27"/>
      <c r="Y41" s="27"/>
      <c r="Z41" s="27"/>
      <c r="AA41" s="27"/>
      <c r="AB41" s="27"/>
      <c r="AC41" s="27"/>
      <c r="AD41" s="28"/>
      <c r="AE41" s="10"/>
      <c r="AF41" s="10"/>
      <c r="AG41" s="10"/>
      <c r="AH41" s="10"/>
      <c r="AI41" s="10"/>
      <c r="AJ41" s="10"/>
      <c r="AK41" s="10"/>
      <c r="AL41" s="10"/>
      <c r="AM41" s="10"/>
    </row>
    <row r="42" spans="1:40" ht="19.5" customHeight="1">
      <c r="A42" s="653"/>
      <c r="C42" s="531" t="s">
        <v>502</v>
      </c>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row>
    <row r="43" spans="1:39" ht="27.75" customHeight="1">
      <c r="A43" s="653"/>
      <c r="C43" s="532" t="s">
        <v>503</v>
      </c>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row>
    <row r="44" spans="1:39" ht="10.5" customHeight="1">
      <c r="A44" s="653"/>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row>
    <row r="45" spans="1:39" ht="24.75" customHeight="1">
      <c r="A45" s="653"/>
      <c r="C45" s="11"/>
      <c r="D45" s="533" t="s">
        <v>499</v>
      </c>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row>
    <row r="46" spans="1:40" ht="30" customHeight="1">
      <c r="A46" s="653"/>
      <c r="C46" s="534" t="s">
        <v>501</v>
      </c>
      <c r="D46" s="534"/>
      <c r="E46" s="534"/>
      <c r="F46" s="534"/>
      <c r="G46" s="534"/>
      <c r="H46" s="534"/>
      <c r="I46" s="534"/>
      <c r="J46" s="534"/>
      <c r="K46" s="534"/>
      <c r="L46" s="535" t="s">
        <v>500</v>
      </c>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row>
    <row r="47" spans="1:39" ht="28.5" customHeight="1">
      <c r="A47" s="653"/>
      <c r="C47" s="530" t="s">
        <v>25</v>
      </c>
      <c r="D47" s="530"/>
      <c r="E47" s="530"/>
      <c r="F47" s="530"/>
      <c r="G47" s="530"/>
      <c r="H47" s="523"/>
      <c r="I47" s="523"/>
      <c r="J47" s="5" t="s">
        <v>24</v>
      </c>
      <c r="K47" s="5"/>
      <c r="L47" s="5"/>
      <c r="M47" s="530" t="s">
        <v>25</v>
      </c>
      <c r="N47" s="530"/>
      <c r="O47" s="530"/>
      <c r="P47" s="530"/>
      <c r="Q47" s="530"/>
      <c r="R47" s="530"/>
      <c r="S47" s="530"/>
      <c r="T47" s="530"/>
      <c r="U47" s="523"/>
      <c r="V47" s="523"/>
      <c r="W47" s="515" t="s">
        <v>24</v>
      </c>
      <c r="X47" s="515"/>
      <c r="Y47" s="5"/>
      <c r="AB47" s="530" t="s">
        <v>492</v>
      </c>
      <c r="AC47" s="530"/>
      <c r="AD47" s="530"/>
      <c r="AE47" s="530"/>
      <c r="AF47" s="530"/>
      <c r="AG47" s="530"/>
      <c r="AH47" s="530"/>
      <c r="AI47" s="530"/>
      <c r="AJ47" s="523"/>
      <c r="AK47" s="523"/>
      <c r="AL47" s="515" t="s">
        <v>24</v>
      </c>
      <c r="AM47" s="515"/>
    </row>
    <row r="48" spans="1:39" ht="18" customHeight="1">
      <c r="A48" s="653"/>
      <c r="C48" s="524">
        <f>'入力'!C9</f>
        <v>0</v>
      </c>
      <c r="D48" s="524"/>
      <c r="E48" s="524"/>
      <c r="F48" s="524"/>
      <c r="G48" s="524"/>
      <c r="H48" s="29"/>
      <c r="I48" s="29"/>
      <c r="J48" s="29"/>
      <c r="K48" s="29"/>
      <c r="L48" s="29"/>
      <c r="M48" s="1034"/>
      <c r="N48" s="1034"/>
      <c r="O48" s="1034"/>
      <c r="P48" s="1034"/>
      <c r="Q48" s="1034"/>
      <c r="R48" s="1044" t="s">
        <v>490</v>
      </c>
      <c r="S48" s="1044"/>
      <c r="T48" s="1044"/>
      <c r="U48" s="11"/>
      <c r="V48" s="11"/>
      <c r="W48" s="5"/>
      <c r="X48" s="5"/>
      <c r="Y48" s="5"/>
      <c r="AB48" s="1034"/>
      <c r="AC48" s="1034"/>
      <c r="AD48" s="1034"/>
      <c r="AE48" s="1034"/>
      <c r="AF48" s="1034"/>
      <c r="AG48" s="517" t="s">
        <v>490</v>
      </c>
      <c r="AH48" s="517"/>
      <c r="AI48" s="517"/>
      <c r="AJ48" s="517"/>
      <c r="AK48" s="65"/>
      <c r="AL48" s="6"/>
      <c r="AM48" s="6"/>
    </row>
    <row r="49" spans="1:39" ht="18" customHeight="1">
      <c r="A49" s="653"/>
      <c r="B49" s="10"/>
      <c r="C49" s="1040">
        <f>'入力'!D9</f>
        <v>0</v>
      </c>
      <c r="D49" s="1040"/>
      <c r="E49" s="1040"/>
      <c r="F49" s="1041" t="s">
        <v>109</v>
      </c>
      <c r="G49" s="1041"/>
      <c r="H49" s="140"/>
      <c r="I49" s="22"/>
      <c r="J49" s="22"/>
      <c r="K49" s="22"/>
      <c r="L49" s="10"/>
      <c r="M49" s="1042" t="s">
        <v>489</v>
      </c>
      <c r="N49" s="1042"/>
      <c r="O49" s="1042"/>
      <c r="P49" s="1042"/>
      <c r="Q49" s="1042"/>
      <c r="R49" s="1042"/>
      <c r="S49" s="1042"/>
      <c r="T49" s="1042"/>
      <c r="U49" s="141"/>
      <c r="V49" s="141"/>
      <c r="W49" s="23"/>
      <c r="X49" s="23"/>
      <c r="Y49" s="10"/>
      <c r="Z49" s="10"/>
      <c r="AA49" s="10"/>
      <c r="AB49" s="1043" t="s">
        <v>493</v>
      </c>
      <c r="AC49" s="1043"/>
      <c r="AD49" s="1043"/>
      <c r="AE49" s="1043"/>
      <c r="AF49" s="1043"/>
      <c r="AG49" s="1043"/>
      <c r="AH49" s="1043"/>
      <c r="AI49" s="1043"/>
      <c r="AJ49" s="1043"/>
      <c r="AK49" s="23"/>
      <c r="AL49" s="23"/>
      <c r="AM49" s="5"/>
    </row>
    <row r="50" spans="1:40" ht="28.5" customHeight="1">
      <c r="A50" s="653"/>
      <c r="B50" s="10"/>
      <c r="C50" s="399" t="s">
        <v>487</v>
      </c>
      <c r="D50" s="1037" t="str">
        <f>'入力'!C25&amp;" "&amp;'入力'!D25</f>
        <v> </v>
      </c>
      <c r="E50" s="1037"/>
      <c r="F50" s="1037"/>
      <c r="G50" s="1037"/>
      <c r="H50" s="1037"/>
      <c r="I50" s="1037"/>
      <c r="J50" s="6" t="s">
        <v>488</v>
      </c>
      <c r="K50" s="23"/>
      <c r="L50" s="23"/>
      <c r="M50" s="522" t="s">
        <v>491</v>
      </c>
      <c r="N50" s="522"/>
      <c r="O50" s="522"/>
      <c r="P50" s="1038"/>
      <c r="Q50" s="1038"/>
      <c r="R50" s="1038"/>
      <c r="S50" s="1038"/>
      <c r="T50" s="1038"/>
      <c r="U50" s="1038"/>
      <c r="V50" s="1038"/>
      <c r="W50" s="519" t="s">
        <v>488</v>
      </c>
      <c r="X50" s="519"/>
      <c r="Y50" s="23"/>
      <c r="Z50" s="10"/>
      <c r="AA50" s="10"/>
      <c r="AB50" s="1039" t="s">
        <v>491</v>
      </c>
      <c r="AC50" s="1039"/>
      <c r="AD50" s="1039"/>
      <c r="AE50" s="518"/>
      <c r="AF50" s="518"/>
      <c r="AG50" s="518"/>
      <c r="AH50" s="518"/>
      <c r="AI50" s="518"/>
      <c r="AJ50" s="518"/>
      <c r="AK50" s="518"/>
      <c r="AL50" s="518"/>
      <c r="AM50" s="515" t="s">
        <v>488</v>
      </c>
      <c r="AN50" s="515"/>
    </row>
    <row r="51" spans="1:40" ht="1.5" customHeight="1">
      <c r="A51" s="653"/>
      <c r="B51" s="10"/>
      <c r="C51" s="23"/>
      <c r="D51" s="23"/>
      <c r="E51" s="23"/>
      <c r="F51" s="23"/>
      <c r="G51" s="23"/>
      <c r="H51" s="23"/>
      <c r="I51" s="23"/>
      <c r="J51" s="23"/>
      <c r="K51" s="82"/>
      <c r="L51" s="23"/>
      <c r="M51" s="23"/>
      <c r="N51" s="516"/>
      <c r="O51" s="516"/>
      <c r="P51" s="516"/>
      <c r="Q51" s="82"/>
      <c r="R51" s="82"/>
      <c r="S51" s="82"/>
      <c r="T51" s="82"/>
      <c r="U51" s="516"/>
      <c r="V51" s="516"/>
      <c r="W51" s="516"/>
      <c r="X51" s="516"/>
      <c r="Y51" s="516"/>
      <c r="Z51" s="516"/>
      <c r="AA51" s="10"/>
      <c r="AB51" s="517"/>
      <c r="AC51" s="517"/>
      <c r="AD51" s="517"/>
      <c r="AE51" s="517"/>
      <c r="AF51" s="517"/>
      <c r="AG51" s="517"/>
      <c r="AH51" s="517"/>
      <c r="AI51" s="517"/>
      <c r="AJ51" s="517"/>
      <c r="AK51" s="517"/>
      <c r="AL51" s="517"/>
      <c r="AM51" s="516"/>
      <c r="AN51" s="516"/>
    </row>
    <row r="55" ht="13.5" customHeight="1"/>
    <row r="57" spans="28:39" ht="13.5">
      <c r="AB57" s="23"/>
      <c r="AC57" s="23"/>
      <c r="AD57" s="516"/>
      <c r="AE57" s="516"/>
      <c r="AF57" s="516"/>
      <c r="AG57" s="516"/>
      <c r="AH57" s="516"/>
      <c r="AI57" s="516"/>
      <c r="AJ57" s="516"/>
      <c r="AK57" s="516"/>
      <c r="AL57" s="516"/>
      <c r="AM57" s="516"/>
    </row>
  </sheetData>
  <sheetProtection sheet="1"/>
  <mergeCells count="197">
    <mergeCell ref="A2:A51"/>
    <mergeCell ref="C2:D2"/>
    <mergeCell ref="E2:AM2"/>
    <mergeCell ref="C4:M5"/>
    <mergeCell ref="X4:AA4"/>
    <mergeCell ref="AB4:AE4"/>
    <mergeCell ref="AF4:AJ4"/>
    <mergeCell ref="AK4:AM4"/>
    <mergeCell ref="X5:AA5"/>
    <mergeCell ref="AB5:AE5"/>
    <mergeCell ref="AF5:AJ5"/>
    <mergeCell ref="AK5:AM5"/>
    <mergeCell ref="C7:D7"/>
    <mergeCell ref="E7:P7"/>
    <mergeCell ref="Q7:S12"/>
    <mergeCell ref="T7:U7"/>
    <mergeCell ref="V7:AD8"/>
    <mergeCell ref="C8:D9"/>
    <mergeCell ref="E8:P9"/>
    <mergeCell ref="T8:U8"/>
    <mergeCell ref="U9:AM10"/>
    <mergeCell ref="C10:D10"/>
    <mergeCell ref="E10:M10"/>
    <mergeCell ref="C11:D12"/>
    <mergeCell ref="E11:M12"/>
    <mergeCell ref="T11:W11"/>
    <mergeCell ref="X11:AA11"/>
    <mergeCell ref="AD11:AG11"/>
    <mergeCell ref="AI11:AL11"/>
    <mergeCell ref="T12:W12"/>
    <mergeCell ref="X12:AA12"/>
    <mergeCell ref="AD12:AG12"/>
    <mergeCell ref="AI12:AL12"/>
    <mergeCell ref="C13:D13"/>
    <mergeCell ref="E13:M13"/>
    <mergeCell ref="Q13:S21"/>
    <mergeCell ref="T13:U14"/>
    <mergeCell ref="V13:AI14"/>
    <mergeCell ref="C14:D15"/>
    <mergeCell ref="E14:M15"/>
    <mergeCell ref="T15:U15"/>
    <mergeCell ref="V15:AD16"/>
    <mergeCell ref="AF15:AL16"/>
    <mergeCell ref="C16:D16"/>
    <mergeCell ref="E16:M16"/>
    <mergeCell ref="O16:O18"/>
    <mergeCell ref="T16:U16"/>
    <mergeCell ref="C17:D18"/>
    <mergeCell ref="E17:M18"/>
    <mergeCell ref="U17:AM18"/>
    <mergeCell ref="C19:D19"/>
    <mergeCell ref="E19:M19"/>
    <mergeCell ref="N19:P21"/>
    <mergeCell ref="T19:W19"/>
    <mergeCell ref="X19:AA19"/>
    <mergeCell ref="AD19:AG19"/>
    <mergeCell ref="AI19:AL19"/>
    <mergeCell ref="C20:D21"/>
    <mergeCell ref="E20:M21"/>
    <mergeCell ref="T20:W20"/>
    <mergeCell ref="X20:AA20"/>
    <mergeCell ref="AD20:AG20"/>
    <mergeCell ref="AI20:AL20"/>
    <mergeCell ref="T21:W21"/>
    <mergeCell ref="X21:AA21"/>
    <mergeCell ref="AD21:AG21"/>
    <mergeCell ref="AI21:AL21"/>
    <mergeCell ref="C22:AM22"/>
    <mergeCell ref="D24:I24"/>
    <mergeCell ref="J24:P24"/>
    <mergeCell ref="Q24:R24"/>
    <mergeCell ref="S24:Y24"/>
    <mergeCell ref="Z24:AD24"/>
    <mergeCell ref="AE24:AM24"/>
    <mergeCell ref="D25:I25"/>
    <mergeCell ref="J25:P25"/>
    <mergeCell ref="Q25:R25"/>
    <mergeCell ref="Z25:AB25"/>
    <mergeCell ref="AC25:AD25"/>
    <mergeCell ref="D26:I26"/>
    <mergeCell ref="J26:P26"/>
    <mergeCell ref="Q26:R26"/>
    <mergeCell ref="Z26:AB26"/>
    <mergeCell ref="AC26:AD26"/>
    <mergeCell ref="D27:I27"/>
    <mergeCell ref="J27:P27"/>
    <mergeCell ref="Q27:R27"/>
    <mergeCell ref="Z27:AB27"/>
    <mergeCell ref="AC27:AD27"/>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C40:M40"/>
    <mergeCell ref="N40:AD40"/>
    <mergeCell ref="M47:T47"/>
    <mergeCell ref="U47:V47"/>
    <mergeCell ref="W47:X47"/>
    <mergeCell ref="AB47:AI47"/>
    <mergeCell ref="C42:AN42"/>
    <mergeCell ref="C43:AM43"/>
    <mergeCell ref="C44:AM44"/>
    <mergeCell ref="D45:AM45"/>
    <mergeCell ref="C46:K46"/>
    <mergeCell ref="L46:AN46"/>
    <mergeCell ref="AJ47:AK47"/>
    <mergeCell ref="AL47:AM47"/>
    <mergeCell ref="C48:G48"/>
    <mergeCell ref="C49:E49"/>
    <mergeCell ref="F49:G49"/>
    <mergeCell ref="M49:T49"/>
    <mergeCell ref="AB49:AJ49"/>
    <mergeCell ref="R48:T48"/>
    <mergeCell ref="C47:G47"/>
    <mergeCell ref="H47:I47"/>
    <mergeCell ref="D50:I50"/>
    <mergeCell ref="M50:O50"/>
    <mergeCell ref="P50:V50"/>
    <mergeCell ref="W50:X50"/>
    <mergeCell ref="AB50:AD50"/>
    <mergeCell ref="AE50:AL50"/>
    <mergeCell ref="AM50:AN50"/>
    <mergeCell ref="N51:P51"/>
    <mergeCell ref="U51:V51"/>
    <mergeCell ref="W51:X51"/>
    <mergeCell ref="Y51:Z51"/>
    <mergeCell ref="AB51:AD51"/>
    <mergeCell ref="AE51:AF51"/>
    <mergeCell ref="AG51:AH51"/>
    <mergeCell ref="AI51:AJ51"/>
    <mergeCell ref="AK51:AL51"/>
    <mergeCell ref="M48:Q48"/>
    <mergeCell ref="AB48:AF48"/>
    <mergeCell ref="AG48:AJ48"/>
    <mergeCell ref="B1:AN1"/>
    <mergeCell ref="AM51:AN51"/>
    <mergeCell ref="AD57:AE57"/>
    <mergeCell ref="AF57:AG57"/>
    <mergeCell ref="AH57:AI57"/>
    <mergeCell ref="AJ57:AK57"/>
    <mergeCell ref="AL57:AM57"/>
  </mergeCells>
  <printOptions/>
  <pageMargins left="0.2362204724409449" right="0.2362204724409449" top="0.15748031496062992" bottom="0.1968503937007874"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AQ57"/>
  <sheetViews>
    <sheetView zoomScalePageLayoutView="0" workbookViewId="0" topLeftCell="A1">
      <selection activeCell="B1" sqref="B1:AN1"/>
    </sheetView>
  </sheetViews>
  <sheetFormatPr defaultColWidth="9.00390625" defaultRowHeight="13.5"/>
  <cols>
    <col min="1" max="1" width="3.6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875" style="1" customWidth="1"/>
    <col min="41" max="41" width="4.75390625" style="1" customWidth="1"/>
    <col min="42" max="16384" width="9.00390625" style="1" customWidth="1"/>
  </cols>
  <sheetData>
    <row r="1" spans="1:40" ht="31.5" customHeight="1">
      <c r="A1" s="400"/>
      <c r="B1" s="1035" t="s">
        <v>548</v>
      </c>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row>
    <row r="2" spans="1:39" ht="24" customHeight="1">
      <c r="A2" s="653"/>
      <c r="B2" s="10"/>
      <c r="C2" s="654" t="s">
        <v>497</v>
      </c>
      <c r="D2" s="654"/>
      <c r="E2" s="655" t="s">
        <v>495</v>
      </c>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row>
    <row r="3" spans="1:29" ht="9" customHeight="1" thickBot="1">
      <c r="A3" s="653"/>
      <c r="C3" s="7"/>
      <c r="D3" s="2"/>
      <c r="E3" s="14"/>
      <c r="F3" s="14"/>
      <c r="G3" s="14"/>
      <c r="H3" s="14"/>
      <c r="I3" s="14"/>
      <c r="J3" s="14"/>
      <c r="K3" s="14"/>
      <c r="L3" s="14"/>
      <c r="M3" s="14"/>
      <c r="N3" s="14"/>
      <c r="O3" s="14"/>
      <c r="P3" s="14"/>
      <c r="Q3" s="14"/>
      <c r="R3" s="14"/>
      <c r="S3" s="14"/>
      <c r="T3" s="14"/>
      <c r="U3" s="14"/>
      <c r="V3" s="14"/>
      <c r="W3" s="14"/>
      <c r="X3" s="131"/>
      <c r="Y3" s="131"/>
      <c r="Z3" s="132"/>
      <c r="AA3" s="132"/>
      <c r="AB3" s="13"/>
      <c r="AC3" s="13"/>
    </row>
    <row r="4" spans="1:43" ht="14.25" customHeight="1">
      <c r="A4" s="653"/>
      <c r="C4" s="656" t="s">
        <v>498</v>
      </c>
      <c r="D4" s="656"/>
      <c r="E4" s="656"/>
      <c r="F4" s="656"/>
      <c r="G4" s="656"/>
      <c r="H4" s="656"/>
      <c r="I4" s="656"/>
      <c r="J4" s="656"/>
      <c r="K4" s="656"/>
      <c r="L4" s="656"/>
      <c r="M4" s="656"/>
      <c r="N4" s="12"/>
      <c r="O4" s="12"/>
      <c r="P4" s="12"/>
      <c r="Q4" s="12"/>
      <c r="R4" s="12"/>
      <c r="S4" s="12"/>
      <c r="T4" s="12"/>
      <c r="U4" s="12"/>
      <c r="V4" s="12"/>
      <c r="W4" s="12"/>
      <c r="X4" s="657" t="s">
        <v>0</v>
      </c>
      <c r="Y4" s="658"/>
      <c r="Z4" s="658"/>
      <c r="AA4" s="659"/>
      <c r="AB4" s="658" t="s">
        <v>1</v>
      </c>
      <c r="AC4" s="658"/>
      <c r="AD4" s="658"/>
      <c r="AE4" s="659"/>
      <c r="AF4" s="657" t="s">
        <v>12</v>
      </c>
      <c r="AG4" s="658"/>
      <c r="AH4" s="658"/>
      <c r="AI4" s="658"/>
      <c r="AJ4" s="659"/>
      <c r="AK4" s="657" t="s">
        <v>2</v>
      </c>
      <c r="AL4" s="658"/>
      <c r="AM4" s="659"/>
      <c r="AN4" s="23"/>
      <c r="AO4" s="23"/>
      <c r="AP4" s="23"/>
      <c r="AQ4" s="23"/>
    </row>
    <row r="5" spans="1:43" ht="24" customHeight="1" thickBot="1">
      <c r="A5" s="653"/>
      <c r="C5" s="656"/>
      <c r="D5" s="656"/>
      <c r="E5" s="656"/>
      <c r="F5" s="656"/>
      <c r="G5" s="656"/>
      <c r="H5" s="656"/>
      <c r="I5" s="656"/>
      <c r="J5" s="656"/>
      <c r="K5" s="656"/>
      <c r="L5" s="656"/>
      <c r="M5" s="656"/>
      <c r="N5" s="26"/>
      <c r="O5" s="26"/>
      <c r="P5" s="26"/>
      <c r="Q5" s="26"/>
      <c r="R5" s="26"/>
      <c r="S5" s="26"/>
      <c r="T5" s="26"/>
      <c r="U5" s="26"/>
      <c r="V5" s="26"/>
      <c r="W5" s="14"/>
      <c r="X5" s="660">
        <f>'入力'!C3</f>
        <v>0</v>
      </c>
      <c r="Y5" s="661"/>
      <c r="Z5" s="661"/>
      <c r="AA5" s="662"/>
      <c r="AB5" s="663">
        <f>'入力'!C4</f>
        <v>0</v>
      </c>
      <c r="AC5" s="664"/>
      <c r="AD5" s="664"/>
      <c r="AE5" s="665"/>
      <c r="AF5" s="626">
        <f>'入力'!C5</f>
        <v>0</v>
      </c>
      <c r="AG5" s="627"/>
      <c r="AH5" s="627"/>
      <c r="AI5" s="627"/>
      <c r="AJ5" s="628"/>
      <c r="AK5" s="626">
        <f>'入力'!C6</f>
        <v>0</v>
      </c>
      <c r="AL5" s="627"/>
      <c r="AM5" s="628"/>
      <c r="AN5" s="11"/>
      <c r="AO5" s="11"/>
      <c r="AP5" s="11"/>
      <c r="AQ5" s="11"/>
    </row>
    <row r="6" spans="1:29" ht="9.75" customHeight="1" thickBot="1">
      <c r="A6" s="653"/>
      <c r="C6" s="2"/>
      <c r="D6" s="2"/>
      <c r="E6" s="78"/>
      <c r="F6" s="78"/>
      <c r="G6" s="78"/>
      <c r="H6" s="78"/>
      <c r="I6" s="78"/>
      <c r="J6" s="78"/>
      <c r="K6" s="78"/>
      <c r="L6" s="78"/>
      <c r="M6" s="78"/>
      <c r="N6" s="78"/>
      <c r="O6" s="78"/>
      <c r="P6" s="79"/>
      <c r="S6" s="24"/>
      <c r="T6" s="22"/>
      <c r="U6" s="22"/>
      <c r="V6" s="22"/>
      <c r="W6" s="22"/>
      <c r="X6" s="133"/>
      <c r="Y6" s="133"/>
      <c r="Z6" s="133"/>
      <c r="AA6" s="133"/>
      <c r="AB6" s="133"/>
      <c r="AC6" s="22"/>
    </row>
    <row r="7" spans="1:39" ht="13.5" customHeight="1">
      <c r="A7" s="653"/>
      <c r="C7" s="629" t="s">
        <v>10</v>
      </c>
      <c r="D7" s="630"/>
      <c r="E7" s="631" t="str">
        <f>IF('入力'!D8="","　",'入力'!C8&amp;'入力'!D8&amp;"チュウガッコウ")</f>
        <v>　</v>
      </c>
      <c r="F7" s="632"/>
      <c r="G7" s="632"/>
      <c r="H7" s="632"/>
      <c r="I7" s="632"/>
      <c r="J7" s="632"/>
      <c r="K7" s="632"/>
      <c r="L7" s="632"/>
      <c r="M7" s="632"/>
      <c r="N7" s="632"/>
      <c r="O7" s="632"/>
      <c r="P7" s="633"/>
      <c r="Q7" s="609" t="s">
        <v>105</v>
      </c>
      <c r="R7" s="634"/>
      <c r="S7" s="635"/>
      <c r="T7" s="642" t="s">
        <v>14</v>
      </c>
      <c r="U7" s="643"/>
      <c r="V7" s="644">
        <f>'入力'!C11</f>
        <v>0</v>
      </c>
      <c r="W7" s="644"/>
      <c r="X7" s="644"/>
      <c r="Y7" s="644"/>
      <c r="Z7" s="644"/>
      <c r="AA7" s="644"/>
      <c r="AB7" s="644"/>
      <c r="AC7" s="644"/>
      <c r="AD7" s="644"/>
      <c r="AE7" s="20"/>
      <c r="AF7" s="20"/>
      <c r="AG7" s="20"/>
      <c r="AH7" s="20"/>
      <c r="AI7" s="20"/>
      <c r="AJ7" s="20"/>
      <c r="AK7" s="20"/>
      <c r="AL7" s="20"/>
      <c r="AM7" s="21"/>
    </row>
    <row r="8" spans="1:39" ht="12.75" customHeight="1">
      <c r="A8" s="653"/>
      <c r="C8" s="566" t="s">
        <v>11</v>
      </c>
      <c r="D8" s="567"/>
      <c r="E8" s="645" t="str">
        <f>IF('入力'!D9="","　",'入力'!C9&amp;'入力'!D9&amp;"中学校")</f>
        <v>　</v>
      </c>
      <c r="F8" s="646"/>
      <c r="G8" s="646"/>
      <c r="H8" s="646"/>
      <c r="I8" s="646"/>
      <c r="J8" s="646"/>
      <c r="K8" s="646"/>
      <c r="L8" s="646"/>
      <c r="M8" s="646"/>
      <c r="N8" s="646"/>
      <c r="O8" s="646"/>
      <c r="P8" s="647"/>
      <c r="Q8" s="636"/>
      <c r="R8" s="637"/>
      <c r="S8" s="638"/>
      <c r="T8" s="651" t="s">
        <v>13</v>
      </c>
      <c r="U8" s="652"/>
      <c r="V8" s="596"/>
      <c r="W8" s="596"/>
      <c r="X8" s="596"/>
      <c r="Y8" s="596"/>
      <c r="Z8" s="596"/>
      <c r="AA8" s="596"/>
      <c r="AB8" s="596"/>
      <c r="AC8" s="596"/>
      <c r="AD8" s="596"/>
      <c r="AE8" s="3"/>
      <c r="AF8" s="10"/>
      <c r="AG8" s="10"/>
      <c r="AH8" s="10"/>
      <c r="AI8" s="10"/>
      <c r="AJ8" s="10"/>
      <c r="AK8" s="10"/>
      <c r="AL8" s="10"/>
      <c r="AM8" s="9"/>
    </row>
    <row r="9" spans="1:39" ht="12.75" customHeight="1">
      <c r="A9" s="653"/>
      <c r="C9" s="602"/>
      <c r="D9" s="603"/>
      <c r="E9" s="648"/>
      <c r="F9" s="649"/>
      <c r="G9" s="649"/>
      <c r="H9" s="649"/>
      <c r="I9" s="649"/>
      <c r="J9" s="649"/>
      <c r="K9" s="649"/>
      <c r="L9" s="649"/>
      <c r="M9" s="649"/>
      <c r="N9" s="649"/>
      <c r="O9" s="649"/>
      <c r="P9" s="650"/>
      <c r="Q9" s="636"/>
      <c r="R9" s="637"/>
      <c r="S9" s="638"/>
      <c r="U9" s="607">
        <f>'入力'!C5&amp;'入力'!D11&amp;'入力'!E11</f>
      </c>
      <c r="V9" s="607"/>
      <c r="W9" s="607"/>
      <c r="X9" s="607"/>
      <c r="Y9" s="607"/>
      <c r="Z9" s="607"/>
      <c r="AA9" s="607"/>
      <c r="AB9" s="607"/>
      <c r="AC9" s="607"/>
      <c r="AD9" s="607"/>
      <c r="AE9" s="607"/>
      <c r="AF9" s="607"/>
      <c r="AG9" s="607"/>
      <c r="AH9" s="607"/>
      <c r="AI9" s="607"/>
      <c r="AJ9" s="607"/>
      <c r="AK9" s="607"/>
      <c r="AL9" s="607"/>
      <c r="AM9" s="608"/>
    </row>
    <row r="10" spans="1:39" ht="13.5" customHeight="1">
      <c r="A10" s="653"/>
      <c r="C10" s="579" t="s">
        <v>10</v>
      </c>
      <c r="D10" s="580"/>
      <c r="E10" s="581" t="str">
        <f>'入力'!E26&amp;"　"&amp;'入力'!F26</f>
        <v>　</v>
      </c>
      <c r="F10" s="582"/>
      <c r="G10" s="582"/>
      <c r="H10" s="582"/>
      <c r="I10" s="582"/>
      <c r="J10" s="582"/>
      <c r="K10" s="582"/>
      <c r="L10" s="582"/>
      <c r="M10" s="582"/>
      <c r="N10" s="104"/>
      <c r="O10" s="104"/>
      <c r="P10" s="105"/>
      <c r="Q10" s="636"/>
      <c r="R10" s="637"/>
      <c r="S10" s="638"/>
      <c r="T10" s="114"/>
      <c r="U10" s="607"/>
      <c r="V10" s="607"/>
      <c r="W10" s="607"/>
      <c r="X10" s="607"/>
      <c r="Y10" s="607"/>
      <c r="Z10" s="607"/>
      <c r="AA10" s="607"/>
      <c r="AB10" s="607"/>
      <c r="AC10" s="607"/>
      <c r="AD10" s="607"/>
      <c r="AE10" s="607"/>
      <c r="AF10" s="607"/>
      <c r="AG10" s="607"/>
      <c r="AH10" s="607"/>
      <c r="AI10" s="607"/>
      <c r="AJ10" s="607"/>
      <c r="AK10" s="607"/>
      <c r="AL10" s="607"/>
      <c r="AM10" s="608"/>
    </row>
    <row r="11" spans="1:39" ht="12.75" customHeight="1">
      <c r="A11" s="653"/>
      <c r="C11" s="566" t="s">
        <v>3</v>
      </c>
      <c r="D11" s="567"/>
      <c r="E11" s="570" t="str">
        <f>'入力'!C26&amp;"　"&amp;'入力'!D26</f>
        <v>　</v>
      </c>
      <c r="F11" s="571"/>
      <c r="G11" s="571"/>
      <c r="H11" s="571"/>
      <c r="I11" s="571"/>
      <c r="J11" s="571"/>
      <c r="K11" s="571"/>
      <c r="L11" s="571"/>
      <c r="M11" s="571"/>
      <c r="N11" s="80"/>
      <c r="O11" s="80"/>
      <c r="P11" s="106"/>
      <c r="Q11" s="636"/>
      <c r="R11" s="637"/>
      <c r="S11" s="638"/>
      <c r="T11" s="576" t="s">
        <v>26</v>
      </c>
      <c r="U11" s="516"/>
      <c r="V11" s="516"/>
      <c r="W11" s="516"/>
      <c r="X11" s="565">
        <f>'入力'!C13</f>
        <v>0</v>
      </c>
      <c r="Y11" s="565"/>
      <c r="Z11" s="565"/>
      <c r="AA11" s="565"/>
      <c r="AB11" s="23" t="s">
        <v>27</v>
      </c>
      <c r="AC11" s="23"/>
      <c r="AD11" s="565">
        <f>'入力'!D13</f>
        <v>0</v>
      </c>
      <c r="AE11" s="565"/>
      <c r="AF11" s="565"/>
      <c r="AG11" s="565"/>
      <c r="AH11" s="23" t="s">
        <v>27</v>
      </c>
      <c r="AI11" s="565">
        <f>'入力'!E13</f>
        <v>0</v>
      </c>
      <c r="AJ11" s="565"/>
      <c r="AK11" s="565"/>
      <c r="AL11" s="565"/>
      <c r="AM11" s="30"/>
    </row>
    <row r="12" spans="1:39" ht="12.75" customHeight="1" thickBot="1">
      <c r="A12" s="653"/>
      <c r="C12" s="602"/>
      <c r="D12" s="603"/>
      <c r="E12" s="604"/>
      <c r="F12" s="605"/>
      <c r="G12" s="605"/>
      <c r="H12" s="605"/>
      <c r="I12" s="605"/>
      <c r="J12" s="605"/>
      <c r="K12" s="605"/>
      <c r="L12" s="605"/>
      <c r="M12" s="605"/>
      <c r="N12" s="81"/>
      <c r="O12" s="81"/>
      <c r="P12" s="107"/>
      <c r="Q12" s="639"/>
      <c r="R12" s="640"/>
      <c r="S12" s="641"/>
      <c r="T12" s="624" t="s">
        <v>28</v>
      </c>
      <c r="U12" s="625"/>
      <c r="V12" s="625"/>
      <c r="W12" s="625"/>
      <c r="X12" s="559">
        <f>'入力'!C14</f>
        <v>0</v>
      </c>
      <c r="Y12" s="559"/>
      <c r="Z12" s="559"/>
      <c r="AA12" s="559"/>
      <c r="AB12" s="23" t="s">
        <v>27</v>
      </c>
      <c r="AC12" s="23"/>
      <c r="AD12" s="559">
        <f>'入力'!D14</f>
        <v>0</v>
      </c>
      <c r="AE12" s="559"/>
      <c r="AF12" s="559"/>
      <c r="AG12" s="559"/>
      <c r="AH12" s="23" t="s">
        <v>27</v>
      </c>
      <c r="AI12" s="559">
        <f>'入力'!E14</f>
        <v>0</v>
      </c>
      <c r="AJ12" s="559"/>
      <c r="AK12" s="559"/>
      <c r="AL12" s="559"/>
      <c r="AM12" s="30"/>
    </row>
    <row r="13" spans="1:39" ht="13.5" customHeight="1">
      <c r="A13" s="653"/>
      <c r="C13" s="579" t="s">
        <v>10</v>
      </c>
      <c r="D13" s="580"/>
      <c r="E13" s="581" t="str">
        <f>'入力'!E27&amp;"　"&amp;'入力'!F27</f>
        <v>　</v>
      </c>
      <c r="F13" s="582"/>
      <c r="G13" s="582"/>
      <c r="H13" s="582"/>
      <c r="I13" s="582"/>
      <c r="J13" s="582"/>
      <c r="K13" s="582"/>
      <c r="L13" s="582"/>
      <c r="M13" s="582"/>
      <c r="N13" s="104"/>
      <c r="O13" s="104"/>
      <c r="P13" s="105"/>
      <c r="Q13" s="609" t="s">
        <v>106</v>
      </c>
      <c r="R13" s="610"/>
      <c r="S13" s="611"/>
      <c r="T13" s="618" t="s">
        <v>4</v>
      </c>
      <c r="U13" s="619"/>
      <c r="V13" s="622" t="str">
        <f>'入力'!C16&amp;"　"&amp;'入力'!D16</f>
        <v>　</v>
      </c>
      <c r="W13" s="622"/>
      <c r="X13" s="622"/>
      <c r="Y13" s="622"/>
      <c r="Z13" s="622"/>
      <c r="AA13" s="622"/>
      <c r="AB13" s="622"/>
      <c r="AC13" s="622"/>
      <c r="AD13" s="622"/>
      <c r="AE13" s="622"/>
      <c r="AF13" s="622"/>
      <c r="AG13" s="622"/>
      <c r="AH13" s="622"/>
      <c r="AI13" s="622"/>
      <c r="AJ13" s="102"/>
      <c r="AK13" s="102"/>
      <c r="AL13" s="102"/>
      <c r="AM13" s="17"/>
    </row>
    <row r="14" spans="1:39" ht="12.75" customHeight="1">
      <c r="A14" s="653"/>
      <c r="C14" s="566" t="s">
        <v>20</v>
      </c>
      <c r="D14" s="567"/>
      <c r="E14" s="570" t="str">
        <f>'入力'!C27&amp;"　"&amp;'入力'!D27</f>
        <v>　</v>
      </c>
      <c r="F14" s="571"/>
      <c r="G14" s="571"/>
      <c r="H14" s="571"/>
      <c r="I14" s="571"/>
      <c r="J14" s="571"/>
      <c r="K14" s="571"/>
      <c r="L14" s="571"/>
      <c r="M14" s="571"/>
      <c r="N14" s="80"/>
      <c r="O14" s="80"/>
      <c r="P14" s="106"/>
      <c r="Q14" s="612"/>
      <c r="R14" s="613"/>
      <c r="S14" s="614"/>
      <c r="T14" s="620"/>
      <c r="U14" s="621"/>
      <c r="V14" s="623"/>
      <c r="W14" s="623"/>
      <c r="X14" s="623"/>
      <c r="Y14" s="623"/>
      <c r="Z14" s="623"/>
      <c r="AA14" s="623"/>
      <c r="AB14" s="623"/>
      <c r="AC14" s="623"/>
      <c r="AD14" s="623"/>
      <c r="AE14" s="623"/>
      <c r="AF14" s="623"/>
      <c r="AG14" s="623"/>
      <c r="AH14" s="623"/>
      <c r="AI14" s="623"/>
      <c r="AJ14" s="103"/>
      <c r="AK14" s="103"/>
      <c r="AL14" s="103"/>
      <c r="AM14" s="19"/>
    </row>
    <row r="15" spans="1:39" ht="12.75" customHeight="1">
      <c r="A15" s="653"/>
      <c r="C15" s="602"/>
      <c r="D15" s="603"/>
      <c r="E15" s="604"/>
      <c r="F15" s="605"/>
      <c r="G15" s="605"/>
      <c r="H15" s="605"/>
      <c r="I15" s="605"/>
      <c r="J15" s="605"/>
      <c r="K15" s="605"/>
      <c r="L15" s="605"/>
      <c r="M15" s="605"/>
      <c r="N15" s="81"/>
      <c r="O15" s="81"/>
      <c r="P15" s="107"/>
      <c r="Q15" s="612"/>
      <c r="R15" s="613"/>
      <c r="S15" s="614"/>
      <c r="T15" s="593" t="s">
        <v>14</v>
      </c>
      <c r="U15" s="594"/>
      <c r="V15" s="595">
        <f>IF('入力'!H18="○",V7,'入力'!C18)</f>
        <v>0</v>
      </c>
      <c r="W15" s="595"/>
      <c r="X15" s="595"/>
      <c r="Y15" s="595"/>
      <c r="Z15" s="595"/>
      <c r="AA15" s="595"/>
      <c r="AB15" s="595"/>
      <c r="AC15" s="595"/>
      <c r="AD15" s="595"/>
      <c r="AE15" s="15"/>
      <c r="AF15" s="597"/>
      <c r="AG15" s="597"/>
      <c r="AH15" s="597"/>
      <c r="AI15" s="597"/>
      <c r="AJ15" s="597"/>
      <c r="AK15" s="597"/>
      <c r="AL15" s="597"/>
      <c r="AM15" s="9"/>
    </row>
    <row r="16" spans="1:39" ht="13.5" customHeight="1">
      <c r="A16" s="653"/>
      <c r="C16" s="579" t="s">
        <v>10</v>
      </c>
      <c r="D16" s="580"/>
      <c r="E16" s="581" t="str">
        <f>'入力'!E28&amp;"　"&amp;'入力'!F28</f>
        <v>　</v>
      </c>
      <c r="F16" s="582"/>
      <c r="G16" s="582"/>
      <c r="H16" s="582"/>
      <c r="I16" s="582"/>
      <c r="J16" s="582"/>
      <c r="K16" s="582"/>
      <c r="L16" s="582"/>
      <c r="M16" s="583"/>
      <c r="N16" s="108"/>
      <c r="O16" s="585" t="str">
        <f>'入力'!G28</f>
        <v>内･外</v>
      </c>
      <c r="Q16" s="612"/>
      <c r="R16" s="613"/>
      <c r="S16" s="614"/>
      <c r="T16" s="600" t="s">
        <v>13</v>
      </c>
      <c r="U16" s="601"/>
      <c r="V16" s="596"/>
      <c r="W16" s="596"/>
      <c r="X16" s="596"/>
      <c r="Y16" s="596"/>
      <c r="Z16" s="596"/>
      <c r="AA16" s="596"/>
      <c r="AB16" s="596"/>
      <c r="AC16" s="596"/>
      <c r="AD16" s="596"/>
      <c r="AE16" s="23"/>
      <c r="AF16" s="598"/>
      <c r="AG16" s="598"/>
      <c r="AH16" s="598"/>
      <c r="AI16" s="598"/>
      <c r="AJ16" s="598"/>
      <c r="AK16" s="598"/>
      <c r="AL16" s="598"/>
      <c r="AM16" s="30"/>
    </row>
    <row r="17" spans="1:39" ht="12.75" customHeight="1">
      <c r="A17" s="653"/>
      <c r="C17" s="566" t="s">
        <v>21</v>
      </c>
      <c r="D17" s="567"/>
      <c r="E17" s="570" t="str">
        <f>'入力'!C28&amp;"　"&amp;'入力'!D28</f>
        <v>　</v>
      </c>
      <c r="F17" s="571"/>
      <c r="G17" s="571"/>
      <c r="H17" s="571"/>
      <c r="I17" s="571"/>
      <c r="J17" s="571"/>
      <c r="K17" s="571"/>
      <c r="L17" s="571"/>
      <c r="M17" s="572"/>
      <c r="N17" s="109"/>
      <c r="O17" s="588"/>
      <c r="Q17" s="612"/>
      <c r="R17" s="613"/>
      <c r="S17" s="614"/>
      <c r="U17" s="607">
        <f>IF('入力'!H18="○",U9,'入力'!C5&amp;'入力'!D18&amp;'入力'!E18)</f>
      </c>
      <c r="V17" s="607"/>
      <c r="W17" s="607"/>
      <c r="X17" s="607"/>
      <c r="Y17" s="607"/>
      <c r="Z17" s="607"/>
      <c r="AA17" s="607"/>
      <c r="AB17" s="607"/>
      <c r="AC17" s="607"/>
      <c r="AD17" s="607"/>
      <c r="AE17" s="607"/>
      <c r="AF17" s="607"/>
      <c r="AG17" s="607"/>
      <c r="AH17" s="607"/>
      <c r="AI17" s="607"/>
      <c r="AJ17" s="607"/>
      <c r="AK17" s="607"/>
      <c r="AL17" s="607"/>
      <c r="AM17" s="608"/>
    </row>
    <row r="18" spans="1:39" ht="12.75" customHeight="1">
      <c r="A18" s="653"/>
      <c r="C18" s="602"/>
      <c r="D18" s="603"/>
      <c r="E18" s="604"/>
      <c r="F18" s="605"/>
      <c r="G18" s="605"/>
      <c r="H18" s="605"/>
      <c r="I18" s="605"/>
      <c r="J18" s="605"/>
      <c r="K18" s="605"/>
      <c r="L18" s="605"/>
      <c r="M18" s="606"/>
      <c r="N18" s="81"/>
      <c r="O18" s="599"/>
      <c r="Q18" s="612"/>
      <c r="R18" s="613"/>
      <c r="S18" s="614"/>
      <c r="T18" s="114"/>
      <c r="U18" s="607"/>
      <c r="V18" s="607"/>
      <c r="W18" s="607"/>
      <c r="X18" s="607"/>
      <c r="Y18" s="607"/>
      <c r="Z18" s="607"/>
      <c r="AA18" s="607"/>
      <c r="AB18" s="607"/>
      <c r="AC18" s="607"/>
      <c r="AD18" s="607"/>
      <c r="AE18" s="607"/>
      <c r="AF18" s="607"/>
      <c r="AG18" s="607"/>
      <c r="AH18" s="607"/>
      <c r="AI18" s="607"/>
      <c r="AJ18" s="607"/>
      <c r="AK18" s="607"/>
      <c r="AL18" s="607"/>
      <c r="AM18" s="608"/>
    </row>
    <row r="19" spans="1:39" ht="13.5" customHeight="1">
      <c r="A19" s="653"/>
      <c r="C19" s="579" t="s">
        <v>10</v>
      </c>
      <c r="D19" s="580"/>
      <c r="E19" s="581" t="str">
        <f>'入力'!E33&amp;"　"&amp;'入力'!F33</f>
        <v>　</v>
      </c>
      <c r="F19" s="582"/>
      <c r="G19" s="582"/>
      <c r="H19" s="582"/>
      <c r="I19" s="582"/>
      <c r="J19" s="582"/>
      <c r="K19" s="582"/>
      <c r="L19" s="582"/>
      <c r="M19" s="583"/>
      <c r="N19" s="584" t="str">
        <f>'入力'!G33</f>
        <v>教員
・
生徒</v>
      </c>
      <c r="O19" s="585"/>
      <c r="P19" s="586"/>
      <c r="Q19" s="612"/>
      <c r="R19" s="613"/>
      <c r="S19" s="614"/>
      <c r="T19" s="576" t="s">
        <v>26</v>
      </c>
      <c r="U19" s="516"/>
      <c r="V19" s="516"/>
      <c r="W19" s="516"/>
      <c r="X19" s="565">
        <f>IF('入力'!H18="○",X11,'入力'!C20)</f>
        <v>0</v>
      </c>
      <c r="Y19" s="565"/>
      <c r="Z19" s="565"/>
      <c r="AA19" s="565"/>
      <c r="AB19" s="23" t="s">
        <v>27</v>
      </c>
      <c r="AC19" s="23"/>
      <c r="AD19" s="565">
        <f>IF('入力'!H18="○",AD11,'入力'!D20)</f>
        <v>0</v>
      </c>
      <c r="AE19" s="565"/>
      <c r="AF19" s="565"/>
      <c r="AG19" s="565"/>
      <c r="AH19" s="23" t="s">
        <v>27</v>
      </c>
      <c r="AI19" s="565">
        <f>IF('入力'!H18="○",AI11,'入力'!E20)</f>
        <v>0</v>
      </c>
      <c r="AJ19" s="565"/>
      <c r="AK19" s="565"/>
      <c r="AL19" s="565"/>
      <c r="AM19" s="30"/>
    </row>
    <row r="20" spans="1:39" ht="12.75" customHeight="1">
      <c r="A20" s="653"/>
      <c r="C20" s="566" t="s">
        <v>18</v>
      </c>
      <c r="D20" s="567"/>
      <c r="E20" s="570" t="str">
        <f>'入力'!C33&amp;"　"&amp;'入力'!D33</f>
        <v>　</v>
      </c>
      <c r="F20" s="571"/>
      <c r="G20" s="571"/>
      <c r="H20" s="571"/>
      <c r="I20" s="571"/>
      <c r="J20" s="571"/>
      <c r="K20" s="571"/>
      <c r="L20" s="571"/>
      <c r="M20" s="572"/>
      <c r="N20" s="587"/>
      <c r="O20" s="588"/>
      <c r="P20" s="589"/>
      <c r="Q20" s="612"/>
      <c r="R20" s="613"/>
      <c r="S20" s="614"/>
      <c r="T20" s="576" t="s">
        <v>28</v>
      </c>
      <c r="U20" s="516"/>
      <c r="V20" s="516"/>
      <c r="W20" s="516"/>
      <c r="X20" s="565">
        <f>IF('入力'!H18="○",X12,'入力'!C21)</f>
        <v>0</v>
      </c>
      <c r="Y20" s="565"/>
      <c r="Z20" s="565"/>
      <c r="AA20" s="565"/>
      <c r="AB20" s="23" t="s">
        <v>27</v>
      </c>
      <c r="AC20" s="23"/>
      <c r="AD20" s="565">
        <f>IF('入力'!H18="○",AD12,'入力'!D21)</f>
        <v>0</v>
      </c>
      <c r="AE20" s="565"/>
      <c r="AF20" s="565"/>
      <c r="AG20" s="565"/>
      <c r="AH20" s="23" t="s">
        <v>27</v>
      </c>
      <c r="AI20" s="565">
        <f>IF('入力'!H18="○",AI12,'入力'!E21)</f>
        <v>0</v>
      </c>
      <c r="AJ20" s="565"/>
      <c r="AK20" s="565"/>
      <c r="AL20" s="565"/>
      <c r="AM20" s="30"/>
    </row>
    <row r="21" spans="1:39" ht="12.75" customHeight="1" thickBot="1">
      <c r="A21" s="653"/>
      <c r="C21" s="568"/>
      <c r="D21" s="569"/>
      <c r="E21" s="573"/>
      <c r="F21" s="574"/>
      <c r="G21" s="574"/>
      <c r="H21" s="574"/>
      <c r="I21" s="574"/>
      <c r="J21" s="574"/>
      <c r="K21" s="574"/>
      <c r="L21" s="574"/>
      <c r="M21" s="575"/>
      <c r="N21" s="590"/>
      <c r="O21" s="591"/>
      <c r="P21" s="592"/>
      <c r="Q21" s="615"/>
      <c r="R21" s="616"/>
      <c r="S21" s="617"/>
      <c r="T21" s="577" t="s">
        <v>29</v>
      </c>
      <c r="U21" s="578"/>
      <c r="V21" s="578"/>
      <c r="W21" s="578"/>
      <c r="X21" s="559">
        <f>'入力'!C22</f>
        <v>0</v>
      </c>
      <c r="Y21" s="559"/>
      <c r="Z21" s="559"/>
      <c r="AA21" s="559"/>
      <c r="AB21" s="23" t="s">
        <v>27</v>
      </c>
      <c r="AC21" s="23"/>
      <c r="AD21" s="559">
        <f>'入力'!D22</f>
        <v>0</v>
      </c>
      <c r="AE21" s="559"/>
      <c r="AF21" s="559"/>
      <c r="AG21" s="559"/>
      <c r="AH21" s="23" t="s">
        <v>27</v>
      </c>
      <c r="AI21" s="559">
        <f>'入力'!E22</f>
        <v>0</v>
      </c>
      <c r="AJ21" s="559"/>
      <c r="AK21" s="559"/>
      <c r="AL21" s="559"/>
      <c r="AM21" s="30"/>
    </row>
    <row r="22" spans="1:39" ht="14.25" customHeight="1">
      <c r="A22" s="653"/>
      <c r="C22" s="560" t="str">
        <f>IF(O16="内･外","　注意： 内・外 …「内」は当該校の校長・教員を表す。「外」は学校長が認めた者。いずれかに○をつける。","　注意： 内・外 …「内」は当該校の校長・教員を表す。「外」は学校長が認めた者。")</f>
        <v>　注意： 内・外 …「内」は当該校の校長・教員を表す。「外」は学校長が認めた者。いずれかに○をつける。</v>
      </c>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row>
    <row r="23" spans="1:29" ht="11.25" customHeight="1" thickBot="1">
      <c r="A23" s="653"/>
      <c r="C23" s="8"/>
      <c r="D23" s="8"/>
      <c r="E23" s="8"/>
      <c r="F23" s="8"/>
      <c r="G23" s="8"/>
      <c r="H23" s="8"/>
      <c r="I23" s="8"/>
      <c r="J23" s="8"/>
      <c r="K23" s="8"/>
      <c r="L23" s="8"/>
      <c r="M23" s="8"/>
      <c r="N23" s="8"/>
      <c r="O23" s="8"/>
      <c r="P23" s="8"/>
      <c r="Q23" s="8"/>
      <c r="R23" s="8"/>
      <c r="S23" s="8"/>
      <c r="T23" s="8"/>
      <c r="U23" s="8"/>
      <c r="V23" s="8"/>
      <c r="W23" s="8"/>
      <c r="X23" s="8"/>
      <c r="Y23" s="8"/>
      <c r="Z23" s="18"/>
      <c r="AA23" s="18"/>
      <c r="AB23" s="18"/>
      <c r="AC23" s="18"/>
    </row>
    <row r="24" spans="1:39" ht="15" customHeight="1">
      <c r="A24" s="653"/>
      <c r="C24" s="25" t="s">
        <v>5</v>
      </c>
      <c r="D24" s="561" t="s">
        <v>7</v>
      </c>
      <c r="E24" s="562"/>
      <c r="F24" s="562"/>
      <c r="G24" s="562"/>
      <c r="H24" s="562"/>
      <c r="I24" s="563"/>
      <c r="J24" s="561" t="s">
        <v>10</v>
      </c>
      <c r="K24" s="562"/>
      <c r="L24" s="562"/>
      <c r="M24" s="562"/>
      <c r="N24" s="562"/>
      <c r="O24" s="562"/>
      <c r="P24" s="563"/>
      <c r="Q24" s="561" t="s">
        <v>6</v>
      </c>
      <c r="R24" s="563"/>
      <c r="S24" s="561" t="s">
        <v>8</v>
      </c>
      <c r="T24" s="562"/>
      <c r="U24" s="562"/>
      <c r="V24" s="562"/>
      <c r="W24" s="562"/>
      <c r="X24" s="562"/>
      <c r="Y24" s="563"/>
      <c r="Z24" s="561" t="s">
        <v>9</v>
      </c>
      <c r="AA24" s="562"/>
      <c r="AB24" s="562"/>
      <c r="AC24" s="562"/>
      <c r="AD24" s="563"/>
      <c r="AE24" s="561" t="s">
        <v>16</v>
      </c>
      <c r="AF24" s="562"/>
      <c r="AG24" s="562"/>
      <c r="AH24" s="562"/>
      <c r="AI24" s="562"/>
      <c r="AJ24" s="562"/>
      <c r="AK24" s="562"/>
      <c r="AL24" s="562"/>
      <c r="AM24" s="564"/>
    </row>
    <row r="25" spans="1:39" ht="24" customHeight="1">
      <c r="A25" s="653"/>
      <c r="C25" s="101">
        <f>IF('入力'!N41="",4,"④")</f>
        <v>4</v>
      </c>
      <c r="D25" s="553" t="str">
        <f>'入力'!C41&amp;"　"&amp;'入力'!D41</f>
        <v>　</v>
      </c>
      <c r="E25" s="554"/>
      <c r="F25" s="554"/>
      <c r="G25" s="554"/>
      <c r="H25" s="554"/>
      <c r="I25" s="555"/>
      <c r="J25" s="556" t="str">
        <f>'入力'!E41&amp;"　"&amp;'入力'!F41</f>
        <v>　</v>
      </c>
      <c r="K25" s="557"/>
      <c r="L25" s="557"/>
      <c r="M25" s="557"/>
      <c r="N25" s="557"/>
      <c r="O25" s="557"/>
      <c r="P25" s="558"/>
      <c r="Q25" s="542">
        <f>'入力'!G41</f>
        <v>0</v>
      </c>
      <c r="R25" s="543"/>
      <c r="S25" s="31" t="s">
        <v>19</v>
      </c>
      <c r="T25" s="142">
        <f>'入力'!I41</f>
        <v>0</v>
      </c>
      <c r="U25" s="115" t="s">
        <v>22</v>
      </c>
      <c r="V25" s="142">
        <f>'入力'!J41</f>
        <v>0</v>
      </c>
      <c r="W25" s="119" t="s">
        <v>23</v>
      </c>
      <c r="X25" s="142">
        <f>'入力'!K41</f>
        <v>0</v>
      </c>
      <c r="Y25" s="116" t="s">
        <v>24</v>
      </c>
      <c r="Z25" s="544">
        <f>'入力'!L41</f>
        <v>0</v>
      </c>
      <c r="AA25" s="545"/>
      <c r="AB25" s="545"/>
      <c r="AC25" s="546" t="s">
        <v>91</v>
      </c>
      <c r="AD25" s="547"/>
      <c r="AE25" s="127">
        <f>IF('入力'!$P41=0,"",'入力'!P41)</f>
      </c>
      <c r="AF25" s="129">
        <f>IF('入力'!$P41=0,"",'入力'!Q41)</f>
      </c>
      <c r="AG25" s="129">
        <f>IF('入力'!$P41=0,"",'入力'!R41)</f>
      </c>
      <c r="AH25" s="129">
        <f>IF('入力'!$P41=0,"",'入力'!S41)</f>
      </c>
      <c r="AI25" s="129">
        <f>IF('入力'!$P41=0,"",'入力'!T41)</f>
      </c>
      <c r="AJ25" s="129">
        <f>IF('入力'!$P41=0,"",'入力'!U41)</f>
      </c>
      <c r="AK25" s="129">
        <f>IF('入力'!$P41=0,"",'入力'!V41)</f>
      </c>
      <c r="AL25" s="129">
        <f>IF('入力'!$P41=0,"",'入力'!W41)</f>
      </c>
      <c r="AM25" s="130">
        <f>IF('入力'!$P41=0,"",'入力'!X41)</f>
      </c>
    </row>
    <row r="26" spans="1:39" ht="24" customHeight="1">
      <c r="A26" s="653"/>
      <c r="C26" s="4">
        <f>IF('入力'!N42="",5,"⑤")</f>
        <v>5</v>
      </c>
      <c r="D26" s="553" t="str">
        <f>'入力'!C42&amp;"　"&amp;'入力'!D42</f>
        <v>　</v>
      </c>
      <c r="E26" s="554"/>
      <c r="F26" s="554"/>
      <c r="G26" s="554"/>
      <c r="H26" s="554"/>
      <c r="I26" s="555"/>
      <c r="J26" s="556" t="str">
        <f>'入力'!E42&amp;"　"&amp;'入力'!F42</f>
        <v>　</v>
      </c>
      <c r="K26" s="557"/>
      <c r="L26" s="557"/>
      <c r="M26" s="557"/>
      <c r="N26" s="557"/>
      <c r="O26" s="557"/>
      <c r="P26" s="558"/>
      <c r="Q26" s="542">
        <f>'入力'!G42</f>
        <v>0</v>
      </c>
      <c r="R26" s="543"/>
      <c r="S26" s="31" t="s">
        <v>19</v>
      </c>
      <c r="T26" s="142">
        <f>'入力'!I42</f>
        <v>0</v>
      </c>
      <c r="U26" s="115" t="s">
        <v>22</v>
      </c>
      <c r="V26" s="142">
        <f>'入力'!J42</f>
        <v>0</v>
      </c>
      <c r="W26" s="119" t="s">
        <v>23</v>
      </c>
      <c r="X26" s="142">
        <f>'入力'!K42</f>
        <v>0</v>
      </c>
      <c r="Y26" s="116" t="s">
        <v>24</v>
      </c>
      <c r="Z26" s="544">
        <f>'入力'!L42</f>
        <v>0</v>
      </c>
      <c r="AA26" s="545"/>
      <c r="AB26" s="545"/>
      <c r="AC26" s="546" t="s">
        <v>91</v>
      </c>
      <c r="AD26" s="547"/>
      <c r="AE26" s="127">
        <f>IF('入力'!$P42=0,"",'入力'!P42)</f>
      </c>
      <c r="AF26" s="129">
        <f>IF('入力'!$P42=0,"",'入力'!Q42)</f>
      </c>
      <c r="AG26" s="129">
        <f>IF('入力'!$P42=0,"",'入力'!R42)</f>
      </c>
      <c r="AH26" s="129">
        <f>IF('入力'!$P42=0,"",'入力'!S42)</f>
      </c>
      <c r="AI26" s="129">
        <f>IF('入力'!$P42=0,"",'入力'!T42)</f>
      </c>
      <c r="AJ26" s="129">
        <f>IF('入力'!$P42=0,"",'入力'!U42)</f>
      </c>
      <c r="AK26" s="129">
        <f>IF('入力'!$P42=0,"",'入力'!V42)</f>
      </c>
      <c r="AL26" s="129">
        <f>IF('入力'!$P42=0,"",'入力'!W42)</f>
      </c>
      <c r="AM26" s="130">
        <f>IF('入力'!$P42=0,"",'入力'!X42)</f>
      </c>
    </row>
    <row r="27" spans="1:39" ht="24" customHeight="1">
      <c r="A27" s="653"/>
      <c r="C27" s="4">
        <f>IF('入力'!N43="",6,"⑥")</f>
        <v>6</v>
      </c>
      <c r="D27" s="553" t="str">
        <f>'入力'!C43&amp;"　"&amp;'入力'!D43</f>
        <v>　</v>
      </c>
      <c r="E27" s="554"/>
      <c r="F27" s="554"/>
      <c r="G27" s="554"/>
      <c r="H27" s="554"/>
      <c r="I27" s="555"/>
      <c r="J27" s="556" t="str">
        <f>'入力'!E43&amp;"　"&amp;'入力'!F43</f>
        <v>　</v>
      </c>
      <c r="K27" s="557"/>
      <c r="L27" s="557"/>
      <c r="M27" s="557"/>
      <c r="N27" s="557"/>
      <c r="O27" s="557"/>
      <c r="P27" s="558"/>
      <c r="Q27" s="542">
        <f>'入力'!G43</f>
        <v>0</v>
      </c>
      <c r="R27" s="543"/>
      <c r="S27" s="31" t="s">
        <v>19</v>
      </c>
      <c r="T27" s="142">
        <f>'入力'!I43</f>
        <v>0</v>
      </c>
      <c r="U27" s="115" t="s">
        <v>22</v>
      </c>
      <c r="V27" s="142">
        <f>'入力'!J43</f>
        <v>0</v>
      </c>
      <c r="W27" s="119" t="s">
        <v>23</v>
      </c>
      <c r="X27" s="142">
        <f>'入力'!K43</f>
        <v>0</v>
      </c>
      <c r="Y27" s="116" t="s">
        <v>24</v>
      </c>
      <c r="Z27" s="544">
        <f>'入力'!L43</f>
        <v>0</v>
      </c>
      <c r="AA27" s="545"/>
      <c r="AB27" s="545"/>
      <c r="AC27" s="546" t="s">
        <v>91</v>
      </c>
      <c r="AD27" s="547"/>
      <c r="AE27" s="127">
        <f>IF('入力'!$P43=0,"",'入力'!P43)</f>
      </c>
      <c r="AF27" s="129">
        <f>IF('入力'!$P43=0,"",'入力'!Q43)</f>
      </c>
      <c r="AG27" s="129">
        <f>IF('入力'!$P43=0,"",'入力'!R43)</f>
      </c>
      <c r="AH27" s="129">
        <f>IF('入力'!$P43=0,"",'入力'!S43)</f>
      </c>
      <c r="AI27" s="129">
        <f>IF('入力'!$P43=0,"",'入力'!T43)</f>
      </c>
      <c r="AJ27" s="129">
        <f>IF('入力'!$P43=0,"",'入力'!U43)</f>
      </c>
      <c r="AK27" s="129">
        <f>IF('入力'!$P43=0,"",'入力'!V43)</f>
      </c>
      <c r="AL27" s="129">
        <f>IF('入力'!$P43=0,"",'入力'!W43)</f>
      </c>
      <c r="AM27" s="130">
        <f>IF('入力'!$P43=0,"",'入力'!X43)</f>
      </c>
    </row>
    <row r="28" spans="1:39" ht="24" customHeight="1">
      <c r="A28" s="653"/>
      <c r="C28" s="4">
        <f>IF('入力'!N44="",7,"⑦")</f>
        <v>7</v>
      </c>
      <c r="D28" s="553" t="str">
        <f>'入力'!C44&amp;"　"&amp;'入力'!D44</f>
        <v>　</v>
      </c>
      <c r="E28" s="554"/>
      <c r="F28" s="554"/>
      <c r="G28" s="554"/>
      <c r="H28" s="554"/>
      <c r="I28" s="555"/>
      <c r="J28" s="556" t="str">
        <f>'入力'!E44&amp;"　"&amp;'入力'!F44</f>
        <v>　</v>
      </c>
      <c r="K28" s="557"/>
      <c r="L28" s="557"/>
      <c r="M28" s="557"/>
      <c r="N28" s="557"/>
      <c r="O28" s="557"/>
      <c r="P28" s="558"/>
      <c r="Q28" s="542">
        <f>'入力'!G44</f>
        <v>0</v>
      </c>
      <c r="R28" s="543"/>
      <c r="S28" s="31" t="s">
        <v>19</v>
      </c>
      <c r="T28" s="142">
        <f>'入力'!I44</f>
        <v>0</v>
      </c>
      <c r="U28" s="115" t="s">
        <v>22</v>
      </c>
      <c r="V28" s="142">
        <f>'入力'!J44</f>
        <v>0</v>
      </c>
      <c r="W28" s="119" t="s">
        <v>23</v>
      </c>
      <c r="X28" s="142">
        <f>'入力'!K44</f>
        <v>0</v>
      </c>
      <c r="Y28" s="116" t="s">
        <v>24</v>
      </c>
      <c r="Z28" s="544">
        <f>'入力'!L44</f>
        <v>0</v>
      </c>
      <c r="AA28" s="545"/>
      <c r="AB28" s="545"/>
      <c r="AC28" s="546" t="s">
        <v>91</v>
      </c>
      <c r="AD28" s="547"/>
      <c r="AE28" s="127">
        <f>IF('入力'!$P44=0,"",'入力'!P44)</f>
      </c>
      <c r="AF28" s="129">
        <f>IF('入力'!$P44=0,"",'入力'!Q44)</f>
      </c>
      <c r="AG28" s="129">
        <f>IF('入力'!$P44=0,"",'入力'!R44)</f>
      </c>
      <c r="AH28" s="129">
        <f>IF('入力'!$P44=0,"",'入力'!S44)</f>
      </c>
      <c r="AI28" s="129">
        <f>IF('入力'!$P44=0,"",'入力'!T44)</f>
      </c>
      <c r="AJ28" s="129">
        <f>IF('入力'!$P44=0,"",'入力'!U44)</f>
      </c>
      <c r="AK28" s="129">
        <f>IF('入力'!$P44=0,"",'入力'!V44)</f>
      </c>
      <c r="AL28" s="129">
        <f>IF('入力'!$P44=0,"",'入力'!W44)</f>
      </c>
      <c r="AM28" s="130">
        <f>IF('入力'!$P44=0,"",'入力'!X44)</f>
      </c>
    </row>
    <row r="29" spans="1:39" ht="24" customHeight="1">
      <c r="A29" s="653"/>
      <c r="C29" s="4">
        <f>IF('入力'!N45="",8,"⑧")</f>
        <v>8</v>
      </c>
      <c r="D29" s="553" t="str">
        <f>'入力'!C45&amp;"　"&amp;'入力'!D45</f>
        <v>　</v>
      </c>
      <c r="E29" s="554"/>
      <c r="F29" s="554"/>
      <c r="G29" s="554"/>
      <c r="H29" s="554"/>
      <c r="I29" s="555"/>
      <c r="J29" s="556" t="str">
        <f>'入力'!E45&amp;"　"&amp;'入力'!F45</f>
        <v>　</v>
      </c>
      <c r="K29" s="557"/>
      <c r="L29" s="557"/>
      <c r="M29" s="557"/>
      <c r="N29" s="557"/>
      <c r="O29" s="557"/>
      <c r="P29" s="558"/>
      <c r="Q29" s="542">
        <f>'入力'!G45</f>
        <v>0</v>
      </c>
      <c r="R29" s="543"/>
      <c r="S29" s="31" t="s">
        <v>19</v>
      </c>
      <c r="T29" s="142">
        <f>'入力'!I45</f>
        <v>0</v>
      </c>
      <c r="U29" s="115" t="s">
        <v>22</v>
      </c>
      <c r="V29" s="142">
        <f>'入力'!J45</f>
        <v>0</v>
      </c>
      <c r="W29" s="119" t="s">
        <v>23</v>
      </c>
      <c r="X29" s="142">
        <f>'入力'!K45</f>
        <v>0</v>
      </c>
      <c r="Y29" s="116" t="s">
        <v>24</v>
      </c>
      <c r="Z29" s="544">
        <f>'入力'!L45</f>
        <v>0</v>
      </c>
      <c r="AA29" s="545"/>
      <c r="AB29" s="545"/>
      <c r="AC29" s="546" t="s">
        <v>91</v>
      </c>
      <c r="AD29" s="547"/>
      <c r="AE29" s="127">
        <f>IF('入力'!$P45=0,"",'入力'!P45)</f>
      </c>
      <c r="AF29" s="129">
        <f>IF('入力'!$P45=0,"",'入力'!Q45)</f>
      </c>
      <c r="AG29" s="129">
        <f>IF('入力'!$P45=0,"",'入力'!R45)</f>
      </c>
      <c r="AH29" s="129">
        <f>IF('入力'!$P45=0,"",'入力'!S45)</f>
      </c>
      <c r="AI29" s="129">
        <f>IF('入力'!$P45=0,"",'入力'!T45)</f>
      </c>
      <c r="AJ29" s="129">
        <f>IF('入力'!$P45=0,"",'入力'!U45)</f>
      </c>
      <c r="AK29" s="129">
        <f>IF('入力'!$P45=0,"",'入力'!V45)</f>
      </c>
      <c r="AL29" s="129">
        <f>IF('入力'!$P45=0,"",'入力'!W45)</f>
      </c>
      <c r="AM29" s="130">
        <f>IF('入力'!$P45=0,"",'入力'!X45)</f>
      </c>
    </row>
    <row r="30" spans="1:39" ht="24" customHeight="1">
      <c r="A30" s="653"/>
      <c r="C30" s="4">
        <f>IF('入力'!N46="",9,"⑨")</f>
        <v>9</v>
      </c>
      <c r="D30" s="553" t="str">
        <f>'入力'!C46&amp;"　"&amp;'入力'!D46</f>
        <v>　</v>
      </c>
      <c r="E30" s="554"/>
      <c r="F30" s="554"/>
      <c r="G30" s="554"/>
      <c r="H30" s="554"/>
      <c r="I30" s="555"/>
      <c r="J30" s="556" t="str">
        <f>'入力'!E46&amp;"　"&amp;'入力'!F46</f>
        <v>　</v>
      </c>
      <c r="K30" s="557"/>
      <c r="L30" s="557"/>
      <c r="M30" s="557"/>
      <c r="N30" s="557"/>
      <c r="O30" s="557"/>
      <c r="P30" s="558"/>
      <c r="Q30" s="542">
        <f>'入力'!G46</f>
        <v>0</v>
      </c>
      <c r="R30" s="543"/>
      <c r="S30" s="31" t="s">
        <v>19</v>
      </c>
      <c r="T30" s="142">
        <f>'入力'!I46</f>
        <v>0</v>
      </c>
      <c r="U30" s="115" t="s">
        <v>22</v>
      </c>
      <c r="V30" s="142">
        <f>'入力'!J46</f>
        <v>0</v>
      </c>
      <c r="W30" s="119" t="s">
        <v>23</v>
      </c>
      <c r="X30" s="142">
        <f>'入力'!K46</f>
        <v>0</v>
      </c>
      <c r="Y30" s="116" t="s">
        <v>24</v>
      </c>
      <c r="Z30" s="544">
        <f>'入力'!L46</f>
        <v>0</v>
      </c>
      <c r="AA30" s="545"/>
      <c r="AB30" s="545"/>
      <c r="AC30" s="546" t="s">
        <v>91</v>
      </c>
      <c r="AD30" s="547"/>
      <c r="AE30" s="127">
        <f>IF('入力'!$P46=0,"",'入力'!P46)</f>
      </c>
      <c r="AF30" s="129">
        <f>IF('入力'!$P46=0,"",'入力'!Q46)</f>
      </c>
      <c r="AG30" s="129">
        <f>IF('入力'!$P46=0,"",'入力'!R46)</f>
      </c>
      <c r="AH30" s="129">
        <f>IF('入力'!$P46=0,"",'入力'!S46)</f>
      </c>
      <c r="AI30" s="129">
        <f>IF('入力'!$P46=0,"",'入力'!T46)</f>
      </c>
      <c r="AJ30" s="129">
        <f>IF('入力'!$P46=0,"",'入力'!U46)</f>
      </c>
      <c r="AK30" s="129">
        <f>IF('入力'!$P46=0,"",'入力'!V46)</f>
      </c>
      <c r="AL30" s="129">
        <f>IF('入力'!$P46=0,"",'入力'!W46)</f>
      </c>
      <c r="AM30" s="130">
        <f>IF('入力'!$P46=0,"",'入力'!X46)</f>
      </c>
    </row>
    <row r="31" spans="1:39" ht="24" customHeight="1">
      <c r="A31" s="653"/>
      <c r="C31" s="101">
        <f>IF('入力'!N47="",10,"⑩")</f>
        <v>10</v>
      </c>
      <c r="D31" s="553" t="str">
        <f>'入力'!C47&amp;"　"&amp;'入力'!D47</f>
        <v>　</v>
      </c>
      <c r="E31" s="554"/>
      <c r="F31" s="554"/>
      <c r="G31" s="554"/>
      <c r="H31" s="554"/>
      <c r="I31" s="555"/>
      <c r="J31" s="556" t="str">
        <f>'入力'!E47&amp;"　"&amp;'入力'!F47</f>
        <v>　</v>
      </c>
      <c r="K31" s="557"/>
      <c r="L31" s="557"/>
      <c r="M31" s="557"/>
      <c r="N31" s="557"/>
      <c r="O31" s="557"/>
      <c r="P31" s="558"/>
      <c r="Q31" s="542">
        <f>'入力'!G47</f>
        <v>0</v>
      </c>
      <c r="R31" s="543"/>
      <c r="S31" s="31" t="s">
        <v>19</v>
      </c>
      <c r="T31" s="142">
        <f>'入力'!I47</f>
        <v>0</v>
      </c>
      <c r="U31" s="115" t="s">
        <v>22</v>
      </c>
      <c r="V31" s="142">
        <f>'入力'!J47</f>
        <v>0</v>
      </c>
      <c r="W31" s="119" t="s">
        <v>23</v>
      </c>
      <c r="X31" s="142">
        <f>'入力'!K47</f>
        <v>0</v>
      </c>
      <c r="Y31" s="116" t="s">
        <v>24</v>
      </c>
      <c r="Z31" s="544">
        <f>'入力'!L47</f>
        <v>0</v>
      </c>
      <c r="AA31" s="545"/>
      <c r="AB31" s="545"/>
      <c r="AC31" s="546" t="s">
        <v>91</v>
      </c>
      <c r="AD31" s="547"/>
      <c r="AE31" s="127">
        <f>IF('入力'!$P47=0,"",'入力'!P47)</f>
      </c>
      <c r="AF31" s="129">
        <f>IF('入力'!$P47=0,"",'入力'!Q47)</f>
      </c>
      <c r="AG31" s="129">
        <f>IF('入力'!$P47=0,"",'入力'!R47)</f>
      </c>
      <c r="AH31" s="129">
        <f>IF('入力'!$P47=0,"",'入力'!S47)</f>
      </c>
      <c r="AI31" s="129">
        <f>IF('入力'!$P47=0,"",'入力'!T47)</f>
      </c>
      <c r="AJ31" s="129">
        <f>IF('入力'!$P47=0,"",'入力'!U47)</f>
      </c>
      <c r="AK31" s="129">
        <f>IF('入力'!$P47=0,"",'入力'!V47)</f>
      </c>
      <c r="AL31" s="129">
        <f>IF('入力'!$P47=0,"",'入力'!W47)</f>
      </c>
      <c r="AM31" s="130">
        <f>IF('入力'!$P47=0,"",'入力'!X47)</f>
      </c>
    </row>
    <row r="32" spans="1:39" ht="24" customHeight="1">
      <c r="A32" s="653"/>
      <c r="C32" s="101">
        <f>IF('入力'!N48="",11,"⑪")</f>
        <v>11</v>
      </c>
      <c r="D32" s="553" t="str">
        <f>'入力'!C48&amp;"　"&amp;'入力'!D48</f>
        <v>　</v>
      </c>
      <c r="E32" s="554"/>
      <c r="F32" s="554"/>
      <c r="G32" s="554"/>
      <c r="H32" s="554"/>
      <c r="I32" s="555"/>
      <c r="J32" s="556" t="str">
        <f>'入力'!E48&amp;"　"&amp;'入力'!F48</f>
        <v>　</v>
      </c>
      <c r="K32" s="557"/>
      <c r="L32" s="557"/>
      <c r="M32" s="557"/>
      <c r="N32" s="557"/>
      <c r="O32" s="557"/>
      <c r="P32" s="558"/>
      <c r="Q32" s="542">
        <f>'入力'!G48</f>
        <v>0</v>
      </c>
      <c r="R32" s="543"/>
      <c r="S32" s="31" t="s">
        <v>19</v>
      </c>
      <c r="T32" s="142">
        <f>'入力'!I48</f>
        <v>0</v>
      </c>
      <c r="U32" s="115" t="s">
        <v>22</v>
      </c>
      <c r="V32" s="142">
        <f>'入力'!J48</f>
        <v>0</v>
      </c>
      <c r="W32" s="119" t="s">
        <v>23</v>
      </c>
      <c r="X32" s="142">
        <f>'入力'!K48</f>
        <v>0</v>
      </c>
      <c r="Y32" s="116" t="s">
        <v>24</v>
      </c>
      <c r="Z32" s="544">
        <f>'入力'!L48</f>
        <v>0</v>
      </c>
      <c r="AA32" s="545"/>
      <c r="AB32" s="545"/>
      <c r="AC32" s="546" t="s">
        <v>91</v>
      </c>
      <c r="AD32" s="547"/>
      <c r="AE32" s="124">
        <f>IF('入力'!$P48=0,"",'入力'!P48)</f>
      </c>
      <c r="AF32" s="125">
        <f>IF('入力'!$P48=0,"",'入力'!Q48)</f>
      </c>
      <c r="AG32" s="125">
        <f>IF('入力'!$P48=0,"",'入力'!R48)</f>
      </c>
      <c r="AH32" s="125">
        <f>IF('入力'!$P48=0,"",'入力'!S48)</f>
      </c>
      <c r="AI32" s="125">
        <f>IF('入力'!$P48=0,"",'入力'!T48)</f>
      </c>
      <c r="AJ32" s="125">
        <f>IF('入力'!$P48=0,"",'入力'!U48)</f>
      </c>
      <c r="AK32" s="125">
        <f>IF('入力'!$P48=0,"",'入力'!V48)</f>
      </c>
      <c r="AL32" s="125">
        <f>IF('入力'!$P48=0,"",'入力'!W48)</f>
      </c>
      <c r="AM32" s="126">
        <f>IF('入力'!$P48=0,"",'入力'!X48)</f>
      </c>
    </row>
    <row r="33" spans="1:39" ht="24" customHeight="1">
      <c r="A33" s="653"/>
      <c r="C33" s="101">
        <f>IF('入力'!N49="",12,"⑫")</f>
        <v>12</v>
      </c>
      <c r="D33" s="553" t="str">
        <f>'入力'!C49&amp;"　"&amp;'入力'!D49</f>
        <v>　</v>
      </c>
      <c r="E33" s="554"/>
      <c r="F33" s="554"/>
      <c r="G33" s="554"/>
      <c r="H33" s="554"/>
      <c r="I33" s="555"/>
      <c r="J33" s="556" t="str">
        <f>'入力'!E49&amp;"　"&amp;'入力'!F49</f>
        <v>　</v>
      </c>
      <c r="K33" s="557"/>
      <c r="L33" s="557"/>
      <c r="M33" s="557"/>
      <c r="N33" s="557"/>
      <c r="O33" s="557"/>
      <c r="P33" s="558"/>
      <c r="Q33" s="542">
        <f>'入力'!G49</f>
        <v>0</v>
      </c>
      <c r="R33" s="543"/>
      <c r="S33" s="31" t="s">
        <v>19</v>
      </c>
      <c r="T33" s="142">
        <f>'入力'!I49</f>
        <v>0</v>
      </c>
      <c r="U33" s="115" t="s">
        <v>22</v>
      </c>
      <c r="V33" s="142">
        <f>'入力'!J49</f>
        <v>0</v>
      </c>
      <c r="W33" s="119" t="s">
        <v>23</v>
      </c>
      <c r="X33" s="142">
        <f>'入力'!K49</f>
        <v>0</v>
      </c>
      <c r="Y33" s="116" t="s">
        <v>24</v>
      </c>
      <c r="Z33" s="544">
        <f>'入力'!L49</f>
        <v>0</v>
      </c>
      <c r="AA33" s="545"/>
      <c r="AB33" s="545"/>
      <c r="AC33" s="546" t="s">
        <v>91</v>
      </c>
      <c r="AD33" s="547"/>
      <c r="AE33" s="124">
        <f>IF('入力'!$P49=0,"",'入力'!P49)</f>
      </c>
      <c r="AF33" s="125">
        <f>IF('入力'!$P49=0,"",'入力'!Q49)</f>
      </c>
      <c r="AG33" s="125">
        <f>IF('入力'!$P49=0,"",'入力'!R49)</f>
      </c>
      <c r="AH33" s="125">
        <f>IF('入力'!$P49=0,"",'入力'!S49)</f>
      </c>
      <c r="AI33" s="125">
        <f>IF('入力'!$P49=0,"",'入力'!T49)</f>
      </c>
      <c r="AJ33" s="125">
        <f>IF('入力'!$P49=0,"",'入力'!U49)</f>
      </c>
      <c r="AK33" s="125">
        <f>IF('入力'!$P49=0,"",'入力'!V49)</f>
      </c>
      <c r="AL33" s="125">
        <f>IF('入力'!$P49=0,"",'入力'!W49)</f>
      </c>
      <c r="AM33" s="126">
        <f>IF('入力'!$P49=0,"",'入力'!X49)</f>
      </c>
    </row>
    <row r="34" spans="1:39" ht="24" customHeight="1">
      <c r="A34" s="653"/>
      <c r="C34" s="101">
        <f>IF('入力'!N50="",13,"⑬")</f>
        <v>13</v>
      </c>
      <c r="D34" s="553" t="str">
        <f>'入力'!C50&amp;"　"&amp;'入力'!D50</f>
        <v>　</v>
      </c>
      <c r="E34" s="554"/>
      <c r="F34" s="554"/>
      <c r="G34" s="554"/>
      <c r="H34" s="554"/>
      <c r="I34" s="555"/>
      <c r="J34" s="556" t="str">
        <f>'入力'!E50&amp;"　"&amp;'入力'!F50</f>
        <v>　</v>
      </c>
      <c r="K34" s="557"/>
      <c r="L34" s="557"/>
      <c r="M34" s="557"/>
      <c r="N34" s="557"/>
      <c r="O34" s="557"/>
      <c r="P34" s="558"/>
      <c r="Q34" s="542">
        <f>'入力'!G50</f>
        <v>0</v>
      </c>
      <c r="R34" s="543"/>
      <c r="S34" s="31" t="s">
        <v>19</v>
      </c>
      <c r="T34" s="142">
        <f>'入力'!I50</f>
        <v>0</v>
      </c>
      <c r="U34" s="115" t="s">
        <v>22</v>
      </c>
      <c r="V34" s="142">
        <f>'入力'!J50</f>
        <v>0</v>
      </c>
      <c r="W34" s="119" t="s">
        <v>23</v>
      </c>
      <c r="X34" s="142">
        <f>'入力'!K50</f>
        <v>0</v>
      </c>
      <c r="Y34" s="116" t="s">
        <v>24</v>
      </c>
      <c r="Z34" s="544">
        <f>'入力'!L50</f>
        <v>0</v>
      </c>
      <c r="AA34" s="545"/>
      <c r="AB34" s="545"/>
      <c r="AC34" s="546" t="s">
        <v>91</v>
      </c>
      <c r="AD34" s="547"/>
      <c r="AE34" s="124">
        <f>IF('入力'!$P50=0,"",'入力'!P50)</f>
      </c>
      <c r="AF34" s="125">
        <f>IF('入力'!$P50=0,"",'入力'!Q50)</f>
      </c>
      <c r="AG34" s="125">
        <f>IF('入力'!$P50=0,"",'入力'!R50)</f>
      </c>
      <c r="AH34" s="125">
        <f>IF('入力'!$P50=0,"",'入力'!S50)</f>
      </c>
      <c r="AI34" s="125">
        <f>IF('入力'!$P50=0,"",'入力'!T50)</f>
      </c>
      <c r="AJ34" s="125">
        <f>IF('入力'!$P50=0,"",'入力'!U50)</f>
      </c>
      <c r="AK34" s="125">
        <f>IF('入力'!$P50=0,"",'入力'!V50)</f>
      </c>
      <c r="AL34" s="125">
        <f>IF('入力'!$P50=0,"",'入力'!W50)</f>
      </c>
      <c r="AM34" s="126">
        <f>IF('入力'!$P50=0,"",'入力'!X50)</f>
      </c>
    </row>
    <row r="35" spans="1:39" ht="24" customHeight="1">
      <c r="A35" s="653"/>
      <c r="C35" s="101">
        <f>IF('入力'!N51="",14,"⑭")</f>
        <v>14</v>
      </c>
      <c r="D35" s="553" t="str">
        <f>'入力'!C51&amp;"　"&amp;'入力'!D51</f>
        <v>　</v>
      </c>
      <c r="E35" s="554"/>
      <c r="F35" s="554"/>
      <c r="G35" s="554"/>
      <c r="H35" s="554"/>
      <c r="I35" s="555"/>
      <c r="J35" s="556" t="str">
        <f>'入力'!E51&amp;"　"&amp;'入力'!F51</f>
        <v>　</v>
      </c>
      <c r="K35" s="557"/>
      <c r="L35" s="557"/>
      <c r="M35" s="557"/>
      <c r="N35" s="557"/>
      <c r="O35" s="557"/>
      <c r="P35" s="558"/>
      <c r="Q35" s="542">
        <f>'入力'!G51</f>
        <v>0</v>
      </c>
      <c r="R35" s="543"/>
      <c r="S35" s="31" t="s">
        <v>19</v>
      </c>
      <c r="T35" s="142">
        <f>'入力'!I51</f>
        <v>0</v>
      </c>
      <c r="U35" s="115" t="s">
        <v>22</v>
      </c>
      <c r="V35" s="142">
        <f>'入力'!J51</f>
        <v>0</v>
      </c>
      <c r="W35" s="119" t="s">
        <v>23</v>
      </c>
      <c r="X35" s="142">
        <f>'入力'!K51</f>
        <v>0</v>
      </c>
      <c r="Y35" s="116" t="s">
        <v>24</v>
      </c>
      <c r="Z35" s="544">
        <f>'入力'!L51</f>
        <v>0</v>
      </c>
      <c r="AA35" s="545"/>
      <c r="AB35" s="545"/>
      <c r="AC35" s="546" t="s">
        <v>91</v>
      </c>
      <c r="AD35" s="547"/>
      <c r="AE35" s="128">
        <f>IF('入力'!$P51=0,"",'入力'!P51)</f>
      </c>
      <c r="AF35" s="125">
        <f>IF('入力'!$P51=0,"",'入力'!Q51)</f>
      </c>
      <c r="AG35" s="125">
        <f>IF('入力'!$P51=0,"",'入力'!R51)</f>
      </c>
      <c r="AH35" s="125">
        <f>IF('入力'!$P51=0,"",'入力'!S51)</f>
      </c>
      <c r="AI35" s="125">
        <f>IF('入力'!$P51=0,"",'入力'!T51)</f>
      </c>
      <c r="AJ35" s="125">
        <f>IF('入力'!$P51=0,"",'入力'!U51)</f>
      </c>
      <c r="AK35" s="125">
        <f>IF('入力'!$P51=0,"",'入力'!V51)</f>
      </c>
      <c r="AL35" s="125">
        <f>IF('入力'!$P51=0,"",'入力'!W51)</f>
      </c>
      <c r="AM35" s="126">
        <f>IF('入力'!$P51=0,"",'入力'!X51)</f>
      </c>
    </row>
    <row r="36" spans="1:39" ht="24" customHeight="1">
      <c r="A36" s="653"/>
      <c r="C36" s="101">
        <f>IF('入力'!N52="",15,"⑮")</f>
        <v>15</v>
      </c>
      <c r="D36" s="553" t="str">
        <f>'入力'!C52&amp;"　"&amp;'入力'!D52</f>
        <v>　</v>
      </c>
      <c r="E36" s="554"/>
      <c r="F36" s="554"/>
      <c r="G36" s="554"/>
      <c r="H36" s="554"/>
      <c r="I36" s="555"/>
      <c r="J36" s="556" t="str">
        <f>'入力'!E52&amp;"　"&amp;'入力'!F52</f>
        <v>　</v>
      </c>
      <c r="K36" s="557"/>
      <c r="L36" s="557"/>
      <c r="M36" s="557"/>
      <c r="N36" s="557"/>
      <c r="O36" s="557"/>
      <c r="P36" s="558"/>
      <c r="Q36" s="542">
        <f>'入力'!G52</f>
        <v>0</v>
      </c>
      <c r="R36" s="543"/>
      <c r="S36" s="31" t="s">
        <v>19</v>
      </c>
      <c r="T36" s="142">
        <f>'入力'!I52</f>
        <v>0</v>
      </c>
      <c r="U36" s="115" t="s">
        <v>22</v>
      </c>
      <c r="V36" s="142">
        <f>'入力'!J52</f>
        <v>0</v>
      </c>
      <c r="W36" s="119" t="s">
        <v>23</v>
      </c>
      <c r="X36" s="142">
        <f>'入力'!K52</f>
        <v>0</v>
      </c>
      <c r="Y36" s="116" t="s">
        <v>24</v>
      </c>
      <c r="Z36" s="544">
        <f>'入力'!L52</f>
        <v>0</v>
      </c>
      <c r="AA36" s="545"/>
      <c r="AB36" s="545"/>
      <c r="AC36" s="546" t="s">
        <v>91</v>
      </c>
      <c r="AD36" s="547"/>
      <c r="AE36" s="127">
        <f>IF('入力'!$P52=0,"",'入力'!P52)</f>
      </c>
      <c r="AF36" s="125">
        <f>IF('入力'!$P52=0,"",'入力'!Q52)</f>
      </c>
      <c r="AG36" s="125">
        <f>IF('入力'!$P52=0,"",'入力'!R52)</f>
      </c>
      <c r="AH36" s="125">
        <f>IF('入力'!$P52=0,"",'入力'!S52)</f>
      </c>
      <c r="AI36" s="125">
        <f>IF('入力'!$P52=0,"",'入力'!T52)</f>
      </c>
      <c r="AJ36" s="125">
        <f>IF('入力'!$P52=0,"",'入力'!U52)</f>
      </c>
      <c r="AK36" s="125">
        <f>IF('入力'!$P52=0,"",'入力'!V52)</f>
      </c>
      <c r="AL36" s="125">
        <f>IF('入力'!$P52=0,"",'入力'!W52)</f>
      </c>
      <c r="AM36" s="126">
        <f>IF('入力'!$P52=0,"",'入力'!X52)</f>
      </c>
    </row>
    <row r="37" spans="1:39" ht="24" customHeight="1">
      <c r="A37" s="653"/>
      <c r="C37" s="101">
        <f>IF('入力'!N53="",16,"⑯")</f>
        <v>16</v>
      </c>
      <c r="D37" s="553" t="str">
        <f>'入力'!C53&amp;"　"&amp;'入力'!D53</f>
        <v>　</v>
      </c>
      <c r="E37" s="554"/>
      <c r="F37" s="554"/>
      <c r="G37" s="554"/>
      <c r="H37" s="554"/>
      <c r="I37" s="555"/>
      <c r="J37" s="556" t="str">
        <f>'入力'!E53&amp;"　"&amp;'入力'!F53</f>
        <v>　</v>
      </c>
      <c r="K37" s="557"/>
      <c r="L37" s="557"/>
      <c r="M37" s="557"/>
      <c r="N37" s="557"/>
      <c r="O37" s="557"/>
      <c r="P37" s="558"/>
      <c r="Q37" s="542">
        <f>'入力'!G53</f>
        <v>0</v>
      </c>
      <c r="R37" s="543"/>
      <c r="S37" s="31" t="s">
        <v>19</v>
      </c>
      <c r="T37" s="142">
        <f>'入力'!I53</f>
        <v>0</v>
      </c>
      <c r="U37" s="115" t="s">
        <v>22</v>
      </c>
      <c r="V37" s="142">
        <f>'入力'!J53</f>
        <v>0</v>
      </c>
      <c r="W37" s="119" t="s">
        <v>23</v>
      </c>
      <c r="X37" s="142">
        <f>'入力'!K53</f>
        <v>0</v>
      </c>
      <c r="Y37" s="116" t="s">
        <v>24</v>
      </c>
      <c r="Z37" s="544">
        <f>'入力'!L53</f>
        <v>0</v>
      </c>
      <c r="AA37" s="545"/>
      <c r="AB37" s="545"/>
      <c r="AC37" s="546" t="s">
        <v>91</v>
      </c>
      <c r="AD37" s="547"/>
      <c r="AE37" s="124">
        <f>IF('入力'!$P53=0,"",'入力'!P53)</f>
      </c>
      <c r="AF37" s="125">
        <f>IF('入力'!$P53=0,"",'入力'!Q53)</f>
      </c>
      <c r="AG37" s="125">
        <f>IF('入力'!$P53=0,"",'入力'!R53)</f>
      </c>
      <c r="AH37" s="125">
        <f>IF('入力'!$P53=0,"",'入力'!S53)</f>
      </c>
      <c r="AI37" s="125">
        <f>IF('入力'!$P53=0,"",'入力'!T53)</f>
      </c>
      <c r="AJ37" s="125">
        <f>IF('入力'!$P53=0,"",'入力'!U53)</f>
      </c>
      <c r="AK37" s="125">
        <f>IF('入力'!$P53=0,"",'入力'!V53)</f>
      </c>
      <c r="AL37" s="125">
        <f>IF('入力'!$P53=0,"",'入力'!W53)</f>
      </c>
      <c r="AM37" s="126">
        <f>IF('入力'!$P53=0,"",'入力'!X53)</f>
      </c>
    </row>
    <row r="38" spans="1:39" ht="24" customHeight="1">
      <c r="A38" s="653"/>
      <c r="C38" s="101">
        <f>IF('入力'!N54="",17,"⑰")</f>
        <v>17</v>
      </c>
      <c r="D38" s="553" t="str">
        <f>'入力'!C54&amp;"　"&amp;'入力'!D54</f>
        <v>　</v>
      </c>
      <c r="E38" s="554"/>
      <c r="F38" s="554"/>
      <c r="G38" s="554"/>
      <c r="H38" s="554"/>
      <c r="I38" s="555"/>
      <c r="J38" s="556" t="str">
        <f>'入力'!E54&amp;"　"&amp;'入力'!F54</f>
        <v>　</v>
      </c>
      <c r="K38" s="557"/>
      <c r="L38" s="557"/>
      <c r="M38" s="557"/>
      <c r="N38" s="557"/>
      <c r="O38" s="557"/>
      <c r="P38" s="558"/>
      <c r="Q38" s="542">
        <f>'入力'!G54</f>
        <v>0</v>
      </c>
      <c r="R38" s="543"/>
      <c r="S38" s="31" t="s">
        <v>19</v>
      </c>
      <c r="T38" s="142">
        <f>'入力'!I54</f>
        <v>0</v>
      </c>
      <c r="U38" s="115" t="s">
        <v>22</v>
      </c>
      <c r="V38" s="142">
        <f>'入力'!J54</f>
        <v>0</v>
      </c>
      <c r="W38" s="119" t="s">
        <v>23</v>
      </c>
      <c r="X38" s="142">
        <f>'入力'!K54</f>
        <v>0</v>
      </c>
      <c r="Y38" s="116" t="s">
        <v>24</v>
      </c>
      <c r="Z38" s="544">
        <f>'入力'!L54</f>
        <v>0</v>
      </c>
      <c r="AA38" s="545"/>
      <c r="AB38" s="545"/>
      <c r="AC38" s="546" t="s">
        <v>91</v>
      </c>
      <c r="AD38" s="547"/>
      <c r="AE38" s="124">
        <f>IF('入力'!$P54=0,"",'入力'!P54)</f>
      </c>
      <c r="AF38" s="125">
        <f>IF('入力'!$P54=0,"",'入力'!Q54)</f>
      </c>
      <c r="AG38" s="125">
        <f>IF('入力'!$P54=0,"",'入力'!R54)</f>
      </c>
      <c r="AH38" s="125">
        <f>IF('入力'!$P54=0,"",'入力'!S54)</f>
      </c>
      <c r="AI38" s="125">
        <f>IF('入力'!$P54=0,"",'入力'!T54)</f>
      </c>
      <c r="AJ38" s="125">
        <f>IF('入力'!$P54=0,"",'入力'!U54)</f>
      </c>
      <c r="AK38" s="125">
        <f>IF('入力'!$P54=0,"",'入力'!V54)</f>
      </c>
      <c r="AL38" s="125">
        <f>IF('入力'!$P54=0,"",'入力'!W54)</f>
      </c>
      <c r="AM38" s="126">
        <f>IF('入力'!$P54=0,"",'入力'!X54)</f>
      </c>
    </row>
    <row r="39" spans="1:39" ht="24" customHeight="1" thickBot="1">
      <c r="A39" s="653"/>
      <c r="C39" s="101">
        <f>IF('入力'!N55="",18,"⑱")</f>
        <v>18</v>
      </c>
      <c r="D39" s="536" t="str">
        <f>'入力'!C55&amp;"　"&amp;'入力'!D55</f>
        <v>　</v>
      </c>
      <c r="E39" s="537"/>
      <c r="F39" s="537"/>
      <c r="G39" s="537"/>
      <c r="H39" s="537"/>
      <c r="I39" s="538"/>
      <c r="J39" s="539" t="str">
        <f>'入力'!E55&amp;"　"&amp;'入力'!F55</f>
        <v>　</v>
      </c>
      <c r="K39" s="540"/>
      <c r="L39" s="540"/>
      <c r="M39" s="540"/>
      <c r="N39" s="540"/>
      <c r="O39" s="540"/>
      <c r="P39" s="541"/>
      <c r="Q39" s="542">
        <f>'入力'!G55</f>
        <v>0</v>
      </c>
      <c r="R39" s="543"/>
      <c r="S39" s="31" t="s">
        <v>19</v>
      </c>
      <c r="T39" s="142">
        <f>'入力'!I55</f>
        <v>0</v>
      </c>
      <c r="U39" s="115" t="s">
        <v>22</v>
      </c>
      <c r="V39" s="142">
        <f>'入力'!J55</f>
        <v>0</v>
      </c>
      <c r="W39" s="119" t="s">
        <v>23</v>
      </c>
      <c r="X39" s="142">
        <f>'入力'!K55</f>
        <v>0</v>
      </c>
      <c r="Y39" s="116" t="s">
        <v>24</v>
      </c>
      <c r="Z39" s="544">
        <f>'入力'!L55</f>
        <v>0</v>
      </c>
      <c r="AA39" s="545"/>
      <c r="AB39" s="545"/>
      <c r="AC39" s="546" t="s">
        <v>91</v>
      </c>
      <c r="AD39" s="547"/>
      <c r="AE39" s="121">
        <f>IF('入力'!$P55=0,"",'入力'!P55)</f>
      </c>
      <c r="AF39" s="122">
        <f>IF('入力'!$P55=0,"",'入力'!Q55)</f>
      </c>
      <c r="AG39" s="122">
        <f>IF('入力'!$P55=0,"",'入力'!R55)</f>
      </c>
      <c r="AH39" s="122">
        <f>IF('入力'!$P55=0,"",'入力'!S55)</f>
      </c>
      <c r="AI39" s="122">
        <f>IF('入力'!$P55=0,"",'入力'!T55)</f>
      </c>
      <c r="AJ39" s="122">
        <f>IF('入力'!$P55=0,"",'入力'!U55)</f>
      </c>
      <c r="AK39" s="122">
        <f>IF('入力'!$P55=0,"",'入力'!V55)</f>
      </c>
      <c r="AL39" s="122">
        <f>IF('入力'!$P55=0,"",'入力'!W55)</f>
      </c>
      <c r="AM39" s="123">
        <f>IF('入力'!$P55=0,"",'入力'!X55)</f>
      </c>
    </row>
    <row r="40" spans="1:39" ht="24" customHeight="1" thickBot="1">
      <c r="A40" s="653"/>
      <c r="C40" s="548" t="s">
        <v>15</v>
      </c>
      <c r="D40" s="548"/>
      <c r="E40" s="548"/>
      <c r="F40" s="548"/>
      <c r="G40" s="548"/>
      <c r="H40" s="548"/>
      <c r="I40" s="548"/>
      <c r="J40" s="548"/>
      <c r="K40" s="548"/>
      <c r="L40" s="548"/>
      <c r="M40" s="549"/>
      <c r="N40" s="550" t="s">
        <v>17</v>
      </c>
      <c r="O40" s="551"/>
      <c r="P40" s="551"/>
      <c r="Q40" s="551"/>
      <c r="R40" s="551"/>
      <c r="S40" s="551"/>
      <c r="T40" s="551"/>
      <c r="U40" s="551"/>
      <c r="V40" s="551"/>
      <c r="W40" s="551"/>
      <c r="X40" s="551"/>
      <c r="Y40" s="551"/>
      <c r="Z40" s="551"/>
      <c r="AA40" s="551"/>
      <c r="AB40" s="551"/>
      <c r="AC40" s="551"/>
      <c r="AD40" s="552"/>
      <c r="AE40" s="120">
        <f>IF('入力'!$P38=0,"",'入力'!P38)</f>
      </c>
      <c r="AF40" s="32">
        <f>IF('入力'!$P38=0,"",'入力'!Q38)</f>
      </c>
      <c r="AG40" s="32">
        <f>IF('入力'!$P38=0,"",'入力'!R38)</f>
      </c>
      <c r="AH40" s="32">
        <f>IF('入力'!$P38=0,"",'入力'!S38)</f>
      </c>
      <c r="AI40" s="32">
        <f>IF('入力'!$P38=0,"",'入力'!T38)</f>
      </c>
      <c r="AJ40" s="32">
        <f>IF('入力'!$P38=0,"",'入力'!U38)</f>
      </c>
      <c r="AK40" s="32">
        <f>IF('入力'!$P38=0,"",'入力'!V38)</f>
      </c>
      <c r="AL40" s="32">
        <f>IF('入力'!$P38=0,"",'入力'!W38)</f>
      </c>
      <c r="AM40" s="33">
        <f>IF('入力'!$P38=0,"",'入力'!X38)</f>
      </c>
    </row>
    <row r="41" spans="1:39" ht="9" customHeight="1">
      <c r="A41" s="653"/>
      <c r="C41" s="16"/>
      <c r="D41" s="16"/>
      <c r="E41" s="16"/>
      <c r="F41" s="16"/>
      <c r="G41" s="16"/>
      <c r="H41" s="16"/>
      <c r="I41" s="16"/>
      <c r="J41" s="16"/>
      <c r="K41" s="16"/>
      <c r="L41" s="16"/>
      <c r="M41" s="16"/>
      <c r="N41" s="95"/>
      <c r="O41" s="95"/>
      <c r="P41" s="110"/>
      <c r="Q41" s="27"/>
      <c r="R41" s="27"/>
      <c r="S41" s="27"/>
      <c r="T41" s="27"/>
      <c r="U41" s="27"/>
      <c r="V41" s="27"/>
      <c r="W41" s="27"/>
      <c r="X41" s="27"/>
      <c r="Y41" s="27"/>
      <c r="Z41" s="27"/>
      <c r="AA41" s="27"/>
      <c r="AB41" s="27"/>
      <c r="AC41" s="27"/>
      <c r="AD41" s="28"/>
      <c r="AE41" s="10"/>
      <c r="AF41" s="10"/>
      <c r="AG41" s="10"/>
      <c r="AH41" s="10"/>
      <c r="AI41" s="10"/>
      <c r="AJ41" s="10"/>
      <c r="AK41" s="10"/>
      <c r="AL41" s="10"/>
      <c r="AM41" s="10"/>
    </row>
    <row r="42" spans="1:40" ht="19.5" customHeight="1">
      <c r="A42" s="653"/>
      <c r="C42" s="531" t="s">
        <v>502</v>
      </c>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row>
    <row r="43" spans="1:39" ht="27.75" customHeight="1">
      <c r="A43" s="653"/>
      <c r="C43" s="532" t="s">
        <v>503</v>
      </c>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row>
    <row r="44" spans="1:39" ht="10.5" customHeight="1">
      <c r="A44" s="653"/>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row>
    <row r="45" spans="1:39" ht="24.75" customHeight="1">
      <c r="A45" s="653"/>
      <c r="C45" s="11"/>
      <c r="D45" s="533" t="s">
        <v>499</v>
      </c>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row>
    <row r="46" spans="1:40" ht="30" customHeight="1">
      <c r="A46" s="653"/>
      <c r="C46" s="534" t="s">
        <v>501</v>
      </c>
      <c r="D46" s="534"/>
      <c r="E46" s="534"/>
      <c r="F46" s="534"/>
      <c r="G46" s="534"/>
      <c r="H46" s="534"/>
      <c r="I46" s="534"/>
      <c r="J46" s="534"/>
      <c r="K46" s="534"/>
      <c r="L46" s="535" t="s">
        <v>500</v>
      </c>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row>
    <row r="47" spans="1:39" ht="28.5" customHeight="1">
      <c r="A47" s="653"/>
      <c r="C47" s="530" t="s">
        <v>25</v>
      </c>
      <c r="D47" s="530"/>
      <c r="E47" s="530"/>
      <c r="F47" s="530"/>
      <c r="G47" s="530"/>
      <c r="H47" s="523"/>
      <c r="I47" s="523"/>
      <c r="J47" s="5" t="s">
        <v>24</v>
      </c>
      <c r="K47" s="5"/>
      <c r="L47" s="5"/>
      <c r="M47" s="530" t="s">
        <v>25</v>
      </c>
      <c r="N47" s="530"/>
      <c r="O47" s="530"/>
      <c r="P47" s="530"/>
      <c r="Q47" s="530"/>
      <c r="R47" s="530"/>
      <c r="S47" s="530"/>
      <c r="T47" s="530"/>
      <c r="U47" s="523"/>
      <c r="V47" s="523"/>
      <c r="W47" s="515" t="s">
        <v>24</v>
      </c>
      <c r="X47" s="515"/>
      <c r="Y47" s="5"/>
      <c r="AB47" s="530" t="s">
        <v>492</v>
      </c>
      <c r="AC47" s="530"/>
      <c r="AD47" s="530"/>
      <c r="AE47" s="530"/>
      <c r="AF47" s="530"/>
      <c r="AG47" s="530"/>
      <c r="AH47" s="530"/>
      <c r="AI47" s="530"/>
      <c r="AJ47" s="523"/>
      <c r="AK47" s="523"/>
      <c r="AL47" s="515" t="s">
        <v>24</v>
      </c>
      <c r="AM47" s="515"/>
    </row>
    <row r="48" spans="1:39" ht="18" customHeight="1">
      <c r="A48" s="653"/>
      <c r="C48" s="524">
        <f>'入力'!C9</f>
        <v>0</v>
      </c>
      <c r="D48" s="524"/>
      <c r="E48" s="524"/>
      <c r="F48" s="524"/>
      <c r="G48" s="524"/>
      <c r="H48" s="29"/>
      <c r="I48" s="29"/>
      <c r="J48" s="29"/>
      <c r="K48" s="29"/>
      <c r="L48" s="29"/>
      <c r="M48" s="1034"/>
      <c r="N48" s="1034"/>
      <c r="O48" s="1034"/>
      <c r="P48" s="1034"/>
      <c r="Q48" s="1034"/>
      <c r="R48" s="1044" t="s">
        <v>490</v>
      </c>
      <c r="S48" s="1044"/>
      <c r="T48" s="1044"/>
      <c r="U48" s="11"/>
      <c r="V48" s="11"/>
      <c r="W48" s="5"/>
      <c r="X48" s="5"/>
      <c r="Y48" s="5"/>
      <c r="AB48" s="1034"/>
      <c r="AC48" s="1034"/>
      <c r="AD48" s="1034"/>
      <c r="AE48" s="1034"/>
      <c r="AF48" s="1034"/>
      <c r="AG48" s="517" t="s">
        <v>490</v>
      </c>
      <c r="AH48" s="517"/>
      <c r="AI48" s="517"/>
      <c r="AJ48" s="517"/>
      <c r="AK48" s="65"/>
      <c r="AL48" s="6"/>
      <c r="AM48" s="6"/>
    </row>
    <row r="49" spans="1:39" ht="18" customHeight="1">
      <c r="A49" s="653"/>
      <c r="B49" s="10"/>
      <c r="C49" s="1040">
        <f>'入力'!D9</f>
        <v>0</v>
      </c>
      <c r="D49" s="1040"/>
      <c r="E49" s="1040"/>
      <c r="F49" s="1041" t="s">
        <v>109</v>
      </c>
      <c r="G49" s="1041"/>
      <c r="H49" s="140"/>
      <c r="I49" s="22"/>
      <c r="J49" s="22"/>
      <c r="K49" s="22"/>
      <c r="L49" s="10"/>
      <c r="M49" s="1042" t="s">
        <v>489</v>
      </c>
      <c r="N49" s="1042"/>
      <c r="O49" s="1042"/>
      <c r="P49" s="1042"/>
      <c r="Q49" s="1042"/>
      <c r="R49" s="1042"/>
      <c r="S49" s="1042"/>
      <c r="T49" s="1042"/>
      <c r="U49" s="141"/>
      <c r="V49" s="141"/>
      <c r="W49" s="23"/>
      <c r="X49" s="23"/>
      <c r="Y49" s="10"/>
      <c r="Z49" s="10"/>
      <c r="AA49" s="10"/>
      <c r="AB49" s="1043" t="s">
        <v>493</v>
      </c>
      <c r="AC49" s="1043"/>
      <c r="AD49" s="1043"/>
      <c r="AE49" s="1043"/>
      <c r="AF49" s="1043"/>
      <c r="AG49" s="1043"/>
      <c r="AH49" s="1043"/>
      <c r="AI49" s="1043"/>
      <c r="AJ49" s="1043"/>
      <c r="AK49" s="23"/>
      <c r="AL49" s="23"/>
      <c r="AM49" s="5"/>
    </row>
    <row r="50" spans="1:40" ht="28.5" customHeight="1">
      <c r="A50" s="653"/>
      <c r="B50" s="10"/>
      <c r="C50" s="399" t="s">
        <v>487</v>
      </c>
      <c r="D50" s="1037" t="str">
        <f>'入力'!C25&amp;" "&amp;'入力'!D25</f>
        <v> </v>
      </c>
      <c r="E50" s="1037"/>
      <c r="F50" s="1037"/>
      <c r="G50" s="1037"/>
      <c r="H50" s="1037"/>
      <c r="I50" s="1037"/>
      <c r="J50" s="6" t="s">
        <v>488</v>
      </c>
      <c r="K50" s="23"/>
      <c r="L50" s="23"/>
      <c r="M50" s="522" t="s">
        <v>491</v>
      </c>
      <c r="N50" s="522"/>
      <c r="O50" s="522"/>
      <c r="P50" s="1038"/>
      <c r="Q50" s="1038"/>
      <c r="R50" s="1038"/>
      <c r="S50" s="1038"/>
      <c r="T50" s="1038"/>
      <c r="U50" s="1038"/>
      <c r="V50" s="1038"/>
      <c r="W50" s="519" t="s">
        <v>488</v>
      </c>
      <c r="X50" s="519"/>
      <c r="Y50" s="23"/>
      <c r="Z50" s="10"/>
      <c r="AA50" s="10"/>
      <c r="AB50" s="1039" t="s">
        <v>491</v>
      </c>
      <c r="AC50" s="1039"/>
      <c r="AD50" s="1039"/>
      <c r="AE50" s="518"/>
      <c r="AF50" s="518"/>
      <c r="AG50" s="518"/>
      <c r="AH50" s="518"/>
      <c r="AI50" s="518"/>
      <c r="AJ50" s="518"/>
      <c r="AK50" s="518"/>
      <c r="AL50" s="518"/>
      <c r="AM50" s="515" t="s">
        <v>488</v>
      </c>
      <c r="AN50" s="515"/>
    </row>
    <row r="51" spans="1:40" ht="0.75" customHeight="1">
      <c r="A51" s="653"/>
      <c r="B51" s="10"/>
      <c r="C51" s="23"/>
      <c r="D51" s="23"/>
      <c r="E51" s="23"/>
      <c r="F51" s="23"/>
      <c r="G51" s="23"/>
      <c r="H51" s="23"/>
      <c r="I51" s="23"/>
      <c r="J51" s="23"/>
      <c r="K51" s="82"/>
      <c r="L51" s="23"/>
      <c r="M51" s="23"/>
      <c r="N51" s="516"/>
      <c r="O51" s="516"/>
      <c r="P51" s="516"/>
      <c r="Q51" s="82"/>
      <c r="R51" s="82"/>
      <c r="S51" s="82"/>
      <c r="T51" s="82"/>
      <c r="U51" s="516"/>
      <c r="V51" s="516"/>
      <c r="W51" s="516"/>
      <c r="X51" s="516"/>
      <c r="Y51" s="516"/>
      <c r="Z51" s="516"/>
      <c r="AA51" s="10"/>
      <c r="AB51" s="517"/>
      <c r="AC51" s="517"/>
      <c r="AD51" s="517"/>
      <c r="AE51" s="517"/>
      <c r="AF51" s="517"/>
      <c r="AG51" s="517"/>
      <c r="AH51" s="517"/>
      <c r="AI51" s="517"/>
      <c r="AJ51" s="517"/>
      <c r="AK51" s="517"/>
      <c r="AL51" s="517"/>
      <c r="AM51" s="516"/>
      <c r="AN51" s="516"/>
    </row>
    <row r="55" ht="13.5" customHeight="1"/>
    <row r="57" spans="28:39" ht="13.5">
      <c r="AB57" s="23"/>
      <c r="AC57" s="23"/>
      <c r="AD57" s="516"/>
      <c r="AE57" s="516"/>
      <c r="AF57" s="516"/>
      <c r="AG57" s="516"/>
      <c r="AH57" s="516"/>
      <c r="AI57" s="516"/>
      <c r="AJ57" s="516"/>
      <c r="AK57" s="516"/>
      <c r="AL57" s="516"/>
      <c r="AM57" s="516"/>
    </row>
  </sheetData>
  <sheetProtection sheet="1"/>
  <mergeCells count="197">
    <mergeCell ref="B1:AN1"/>
    <mergeCell ref="A2:A51"/>
    <mergeCell ref="C2:D2"/>
    <mergeCell ref="E2:AM2"/>
    <mergeCell ref="C4:M5"/>
    <mergeCell ref="X4:AA4"/>
    <mergeCell ref="AB4:AE4"/>
    <mergeCell ref="AF4:AJ4"/>
    <mergeCell ref="AK4:AM4"/>
    <mergeCell ref="X5:AA5"/>
    <mergeCell ref="AB5:AE5"/>
    <mergeCell ref="AF5:AJ5"/>
    <mergeCell ref="AK5:AM5"/>
    <mergeCell ref="C7:D7"/>
    <mergeCell ref="E7:P7"/>
    <mergeCell ref="Q7:S12"/>
    <mergeCell ref="T7:U7"/>
    <mergeCell ref="V7:AD8"/>
    <mergeCell ref="C8:D9"/>
    <mergeCell ref="E8:P9"/>
    <mergeCell ref="T8:U8"/>
    <mergeCell ref="U9:AM10"/>
    <mergeCell ref="C10:D10"/>
    <mergeCell ref="E10:M10"/>
    <mergeCell ref="C11:D12"/>
    <mergeCell ref="E11:M12"/>
    <mergeCell ref="T11:W11"/>
    <mergeCell ref="X11:AA11"/>
    <mergeCell ref="AD11:AG11"/>
    <mergeCell ref="AI11:AL11"/>
    <mergeCell ref="T12:W12"/>
    <mergeCell ref="X12:AA12"/>
    <mergeCell ref="AD12:AG12"/>
    <mergeCell ref="AI12:AL12"/>
    <mergeCell ref="C13:D13"/>
    <mergeCell ref="E13:M13"/>
    <mergeCell ref="Q13:S21"/>
    <mergeCell ref="T13:U14"/>
    <mergeCell ref="V13:AI14"/>
    <mergeCell ref="C14:D15"/>
    <mergeCell ref="E14:M15"/>
    <mergeCell ref="T15:U15"/>
    <mergeCell ref="V15:AD16"/>
    <mergeCell ref="AF15:AL16"/>
    <mergeCell ref="C16:D16"/>
    <mergeCell ref="E16:M16"/>
    <mergeCell ref="O16:O18"/>
    <mergeCell ref="T16:U16"/>
    <mergeCell ref="C17:D18"/>
    <mergeCell ref="E17:M18"/>
    <mergeCell ref="U17:AM18"/>
    <mergeCell ref="C19:D19"/>
    <mergeCell ref="E19:M19"/>
    <mergeCell ref="N19:P21"/>
    <mergeCell ref="T19:W19"/>
    <mergeCell ref="X19:AA19"/>
    <mergeCell ref="AD19:AG19"/>
    <mergeCell ref="AI19:AL19"/>
    <mergeCell ref="C20:D21"/>
    <mergeCell ref="E20:M21"/>
    <mergeCell ref="T20:W20"/>
    <mergeCell ref="X20:AA20"/>
    <mergeCell ref="AD20:AG20"/>
    <mergeCell ref="AI20:AL20"/>
    <mergeCell ref="T21:W21"/>
    <mergeCell ref="X21:AA21"/>
    <mergeCell ref="AD21:AG21"/>
    <mergeCell ref="AI21:AL21"/>
    <mergeCell ref="C22:AM22"/>
    <mergeCell ref="D24:I24"/>
    <mergeCell ref="J24:P24"/>
    <mergeCell ref="Q24:R24"/>
    <mergeCell ref="S24:Y24"/>
    <mergeCell ref="Z24:AD24"/>
    <mergeCell ref="AE24:AM24"/>
    <mergeCell ref="D25:I25"/>
    <mergeCell ref="J25:P25"/>
    <mergeCell ref="Q25:R25"/>
    <mergeCell ref="Z25:AB25"/>
    <mergeCell ref="AC25:AD25"/>
    <mergeCell ref="D26:I26"/>
    <mergeCell ref="J26:P26"/>
    <mergeCell ref="Q26:R26"/>
    <mergeCell ref="Z26:AB26"/>
    <mergeCell ref="AC26:AD26"/>
    <mergeCell ref="D27:I27"/>
    <mergeCell ref="J27:P27"/>
    <mergeCell ref="Q27:R27"/>
    <mergeCell ref="Z27:AB27"/>
    <mergeCell ref="AC27:AD27"/>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C40:M40"/>
    <mergeCell ref="N40:AD40"/>
    <mergeCell ref="AB47:AI47"/>
    <mergeCell ref="C42:AN42"/>
    <mergeCell ref="C43:AM43"/>
    <mergeCell ref="C44:AM44"/>
    <mergeCell ref="D45:AM45"/>
    <mergeCell ref="C46:K46"/>
    <mergeCell ref="L46:AN46"/>
    <mergeCell ref="AJ47:AK47"/>
    <mergeCell ref="AL47:AM47"/>
    <mergeCell ref="C48:G48"/>
    <mergeCell ref="M48:Q48"/>
    <mergeCell ref="R48:T48"/>
    <mergeCell ref="AB48:AF48"/>
    <mergeCell ref="AG48:AJ48"/>
    <mergeCell ref="C47:G47"/>
    <mergeCell ref="H47:I47"/>
    <mergeCell ref="M47:T47"/>
    <mergeCell ref="U47:V47"/>
    <mergeCell ref="W47:X47"/>
    <mergeCell ref="C49:E49"/>
    <mergeCell ref="F49:G49"/>
    <mergeCell ref="M49:T49"/>
    <mergeCell ref="AB49:AJ49"/>
    <mergeCell ref="D50:I50"/>
    <mergeCell ref="M50:O50"/>
    <mergeCell ref="P50:V50"/>
    <mergeCell ref="W50:X50"/>
    <mergeCell ref="AB50:AD50"/>
    <mergeCell ref="AE50:AL50"/>
    <mergeCell ref="AM50:AN50"/>
    <mergeCell ref="N51:P51"/>
    <mergeCell ref="U51:V51"/>
    <mergeCell ref="W51:X51"/>
    <mergeCell ref="Y51:Z51"/>
    <mergeCell ref="AB51:AD51"/>
    <mergeCell ref="AE51:AF51"/>
    <mergeCell ref="AG51:AH51"/>
    <mergeCell ref="AI51:AJ51"/>
    <mergeCell ref="AK51:AL51"/>
    <mergeCell ref="AM51:AN51"/>
    <mergeCell ref="AD57:AE57"/>
    <mergeCell ref="AF57:AG57"/>
    <mergeCell ref="AH57:AI57"/>
    <mergeCell ref="AJ57:AK57"/>
    <mergeCell ref="AL57:AM57"/>
  </mergeCells>
  <printOptions/>
  <pageMargins left="0.2362204724409449" right="0.2362204724409449" top="0.35433070866141736" bottom="0.3937007874015748"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V66"/>
  <sheetViews>
    <sheetView tabSelected="1" zoomScale="90" zoomScaleNormal="90" zoomScalePageLayoutView="0" workbookViewId="0" topLeftCell="A1">
      <pane ySplit="2" topLeftCell="A3" activePane="bottomLeft" state="frozen"/>
      <selection pane="topLeft" activeCell="A1" sqref="A1"/>
      <selection pane="bottomLeft" activeCell="C3" sqref="C3"/>
    </sheetView>
  </sheetViews>
  <sheetFormatPr defaultColWidth="9.00390625" defaultRowHeight="13.5"/>
  <cols>
    <col min="1" max="1" width="0.6171875" style="0" customWidth="1"/>
    <col min="2" max="2" width="20.625" style="0" customWidth="1"/>
    <col min="3" max="6" width="12.50390625" style="0" customWidth="1"/>
    <col min="7" max="7" width="4.375" style="0" customWidth="1"/>
    <col min="8" max="11" width="6.25390625" style="0" customWidth="1"/>
    <col min="12" max="12" width="6.375" style="0" customWidth="1"/>
    <col min="13" max="13" width="3.75390625" style="0" customWidth="1"/>
    <col min="14" max="14" width="6.875" style="0" customWidth="1"/>
    <col min="15" max="15" width="17.25390625" style="0" customWidth="1"/>
    <col min="16" max="24" width="2.50390625" style="0" hidden="1" customWidth="1"/>
    <col min="25" max="34" width="11.375" style="0" hidden="1" customWidth="1"/>
    <col min="35" max="43" width="5.25390625" style="0" hidden="1" customWidth="1"/>
  </cols>
  <sheetData>
    <row r="1" spans="2:48" ht="81.75" customHeight="1">
      <c r="B1" s="428" t="s">
        <v>474</v>
      </c>
      <c r="C1" s="429"/>
      <c r="D1" s="429"/>
      <c r="E1" s="429"/>
      <c r="F1" s="429"/>
      <c r="G1" s="429"/>
      <c r="H1" s="429"/>
      <c r="I1" s="429"/>
      <c r="J1" s="429"/>
      <c r="K1" s="429"/>
      <c r="L1" s="429"/>
      <c r="M1" s="422" t="s">
        <v>549</v>
      </c>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row>
    <row r="2" spans="2:48" ht="13.5" customHeight="1" thickBot="1">
      <c r="B2" s="424" t="s">
        <v>475</v>
      </c>
      <c r="C2" s="424"/>
      <c r="D2" s="424"/>
      <c r="E2" s="424"/>
      <c r="F2" s="424"/>
      <c r="G2" s="424"/>
      <c r="H2" s="424"/>
      <c r="I2" s="424"/>
      <c r="J2" s="424"/>
      <c r="K2" s="424"/>
      <c r="L2" s="424"/>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row>
    <row r="3" spans="2:44" ht="27" customHeight="1">
      <c r="B3" s="35" t="s">
        <v>31</v>
      </c>
      <c r="C3" s="319"/>
      <c r="E3" t="s">
        <v>550</v>
      </c>
      <c r="F3" s="34"/>
      <c r="M3" s="503" t="s">
        <v>514</v>
      </c>
      <c r="N3" s="504"/>
      <c r="O3" s="505"/>
      <c r="AJ3" s="257" t="e">
        <f>VLOOKUP($C$3,$AI$4:$AQ$12,2,FALSE)</f>
        <v>#N/A</v>
      </c>
      <c r="AK3" s="257" t="e">
        <f>VLOOKUP($C$3,$AI$4:$AQ$12,3,FALSE)</f>
        <v>#N/A</v>
      </c>
      <c r="AL3" s="257" t="e">
        <f>VLOOKUP($C$3,$AI$4:$AQ$12,4,FALSE)</f>
        <v>#N/A</v>
      </c>
      <c r="AM3" s="257" t="e">
        <f>VLOOKUP($C$3,$AI$4:$AQ$12,5,FALSE)</f>
        <v>#N/A</v>
      </c>
      <c r="AN3" s="257" t="e">
        <f>VLOOKUP($C$3,$AI$4:$AQ$12,6,FALSE)</f>
        <v>#N/A</v>
      </c>
      <c r="AO3" s="257" t="e">
        <f>VLOOKUP($C$3,$AI$4:$AQ$12,7,FALSE)</f>
        <v>#N/A</v>
      </c>
      <c r="AP3" s="257" t="e">
        <f>VLOOKUP($C$3,$AI$4:$AQ$12,8,FALSE)</f>
        <v>#N/A</v>
      </c>
      <c r="AQ3" s="257" t="e">
        <f>VLOOKUP($C$3,$AI$4:$AQ$12,9,FALSE)</f>
        <v>#N/A</v>
      </c>
      <c r="AR3" s="423" t="s">
        <v>538</v>
      </c>
    </row>
    <row r="4" spans="2:44" ht="27" customHeight="1">
      <c r="B4" s="35" t="s">
        <v>511</v>
      </c>
      <c r="C4" s="319"/>
      <c r="D4" s="395" t="s">
        <v>461</v>
      </c>
      <c r="E4" s="398"/>
      <c r="F4" s="407" t="s">
        <v>551</v>
      </c>
      <c r="M4" s="506"/>
      <c r="N4" s="507"/>
      <c r="O4" s="508"/>
      <c r="AI4" s="256" t="s">
        <v>73</v>
      </c>
      <c r="AJ4" s="256" t="s">
        <v>321</v>
      </c>
      <c r="AK4" s="256" t="s">
        <v>370</v>
      </c>
      <c r="AL4" s="256" t="s">
        <v>370</v>
      </c>
      <c r="AM4" s="256" t="s">
        <v>370</v>
      </c>
      <c r="AN4" s="256" t="s">
        <v>370</v>
      </c>
      <c r="AO4" s="256" t="s">
        <v>370</v>
      </c>
      <c r="AP4" s="256" t="s">
        <v>370</v>
      </c>
      <c r="AQ4" s="256" t="s">
        <v>370</v>
      </c>
      <c r="AR4" s="423"/>
    </row>
    <row r="5" spans="2:44" ht="27" customHeight="1">
      <c r="B5" s="35" t="s">
        <v>12</v>
      </c>
      <c r="C5" s="319"/>
      <c r="D5" s="406" t="s">
        <v>509</v>
      </c>
      <c r="E5" s="501"/>
      <c r="F5" s="502"/>
      <c r="G5" s="34" t="s">
        <v>510</v>
      </c>
      <c r="M5" s="506"/>
      <c r="N5" s="507"/>
      <c r="O5" s="508"/>
      <c r="Y5" t="s">
        <v>67</v>
      </c>
      <c r="Z5" t="s">
        <v>68</v>
      </c>
      <c r="AA5" t="s">
        <v>69</v>
      </c>
      <c r="AB5" t="s">
        <v>70</v>
      </c>
      <c r="AC5" t="s">
        <v>71</v>
      </c>
      <c r="AI5" s="256" t="s">
        <v>74</v>
      </c>
      <c r="AJ5" s="256" t="s">
        <v>323</v>
      </c>
      <c r="AK5" s="256" t="s">
        <v>324</v>
      </c>
      <c r="AL5" s="256" t="s">
        <v>325</v>
      </c>
      <c r="AM5" s="256" t="s">
        <v>326</v>
      </c>
      <c r="AN5" s="256" t="s">
        <v>328</v>
      </c>
      <c r="AO5" s="256" t="s">
        <v>327</v>
      </c>
      <c r="AP5" s="256" t="s">
        <v>370</v>
      </c>
      <c r="AQ5" s="256" t="s">
        <v>370</v>
      </c>
      <c r="AR5" s="423"/>
    </row>
    <row r="6" spans="2:44" ht="27" customHeight="1" thickBot="1">
      <c r="B6" s="36" t="s">
        <v>2</v>
      </c>
      <c r="C6" s="319"/>
      <c r="D6" s="44"/>
      <c r="E6" s="408" t="s">
        <v>535</v>
      </c>
      <c r="G6" s="436" t="s">
        <v>114</v>
      </c>
      <c r="H6" s="436"/>
      <c r="I6" s="436"/>
      <c r="J6" s="436"/>
      <c r="K6" s="436"/>
      <c r="L6" s="436"/>
      <c r="M6" s="498" t="s">
        <v>508</v>
      </c>
      <c r="N6" s="499"/>
      <c r="O6" s="500"/>
      <c r="Y6" t="s">
        <v>36</v>
      </c>
      <c r="Z6" t="s">
        <v>72</v>
      </c>
      <c r="AI6" s="256" t="s">
        <v>75</v>
      </c>
      <c r="AJ6" s="256" t="s">
        <v>329</v>
      </c>
      <c r="AK6" s="256" t="s">
        <v>330</v>
      </c>
      <c r="AL6" s="256" t="s">
        <v>331</v>
      </c>
      <c r="AM6" s="256" t="s">
        <v>332</v>
      </c>
      <c r="AN6" s="256" t="s">
        <v>333</v>
      </c>
      <c r="AO6" s="256" t="s">
        <v>334</v>
      </c>
      <c r="AP6" s="256" t="s">
        <v>335</v>
      </c>
      <c r="AQ6" s="256" t="s">
        <v>367</v>
      </c>
      <c r="AR6" s="423"/>
    </row>
    <row r="7" spans="2:43" ht="13.5" customHeight="1">
      <c r="B7" s="36"/>
      <c r="C7" s="136" t="s">
        <v>113</v>
      </c>
      <c r="D7" s="137" t="s">
        <v>32</v>
      </c>
      <c r="E7" s="138"/>
      <c r="F7" s="135"/>
      <c r="G7" s="430" t="s">
        <v>113</v>
      </c>
      <c r="H7" s="431"/>
      <c r="I7" s="441" t="s">
        <v>32</v>
      </c>
      <c r="J7" s="442"/>
      <c r="K7" s="445"/>
      <c r="L7" s="446"/>
      <c r="M7" s="453" t="s">
        <v>539</v>
      </c>
      <c r="N7" s="454"/>
      <c r="O7" s="454"/>
      <c r="Y7" t="s">
        <v>84</v>
      </c>
      <c r="AI7" s="256" t="s">
        <v>76</v>
      </c>
      <c r="AJ7" s="256" t="s">
        <v>336</v>
      </c>
      <c r="AK7" s="256" t="s">
        <v>341</v>
      </c>
      <c r="AL7" s="256" t="s">
        <v>342</v>
      </c>
      <c r="AM7" s="256" t="s">
        <v>343</v>
      </c>
      <c r="AN7" s="256" t="s">
        <v>337</v>
      </c>
      <c r="AO7" s="256" t="s">
        <v>370</v>
      </c>
      <c r="AP7" s="256" t="s">
        <v>370</v>
      </c>
      <c r="AQ7" s="256" t="s">
        <v>370</v>
      </c>
    </row>
    <row r="8" spans="2:43" ht="18" customHeight="1">
      <c r="B8" s="39" t="s">
        <v>85</v>
      </c>
      <c r="C8" s="402"/>
      <c r="D8" s="403"/>
      <c r="E8" s="404" t="s">
        <v>111</v>
      </c>
      <c r="F8" s="135"/>
      <c r="G8" s="432" t="s">
        <v>110</v>
      </c>
      <c r="H8" s="433"/>
      <c r="I8" s="437" t="s">
        <v>112</v>
      </c>
      <c r="J8" s="438"/>
      <c r="K8" s="447" t="s">
        <v>111</v>
      </c>
      <c r="L8" s="448"/>
      <c r="AI8" s="256" t="s">
        <v>77</v>
      </c>
      <c r="AJ8" s="256" t="s">
        <v>338</v>
      </c>
      <c r="AK8" s="256" t="s">
        <v>340</v>
      </c>
      <c r="AL8" s="256" t="s">
        <v>339</v>
      </c>
      <c r="AM8" s="256" t="s">
        <v>360</v>
      </c>
      <c r="AN8" s="256" t="s">
        <v>370</v>
      </c>
      <c r="AO8" s="256" t="s">
        <v>370</v>
      </c>
      <c r="AP8" s="256" t="s">
        <v>370</v>
      </c>
      <c r="AQ8" s="256" t="s">
        <v>370</v>
      </c>
    </row>
    <row r="9" spans="2:43" ht="27" customHeight="1">
      <c r="B9" s="38" t="s">
        <v>32</v>
      </c>
      <c r="C9" s="320"/>
      <c r="D9" s="321"/>
      <c r="E9" s="134" t="s">
        <v>109</v>
      </c>
      <c r="G9" s="434" t="s">
        <v>107</v>
      </c>
      <c r="H9" s="435"/>
      <c r="I9" s="443" t="s">
        <v>108</v>
      </c>
      <c r="J9" s="444"/>
      <c r="K9" s="449" t="s">
        <v>109</v>
      </c>
      <c r="L9" s="450"/>
      <c r="AI9" s="256" t="s">
        <v>78</v>
      </c>
      <c r="AJ9" s="256" t="s">
        <v>361</v>
      </c>
      <c r="AK9" s="256" t="s">
        <v>366</v>
      </c>
      <c r="AL9" s="256" t="s">
        <v>365</v>
      </c>
      <c r="AM9" s="256" t="s">
        <v>364</v>
      </c>
      <c r="AN9" s="256" t="s">
        <v>363</v>
      </c>
      <c r="AO9" s="256" t="s">
        <v>362</v>
      </c>
      <c r="AP9" s="256" t="s">
        <v>370</v>
      </c>
      <c r="AQ9" s="256" t="s">
        <v>370</v>
      </c>
    </row>
    <row r="10" spans="2:43" ht="15" customHeight="1">
      <c r="B10" s="468" t="s">
        <v>55</v>
      </c>
      <c r="C10" s="41" t="s">
        <v>54</v>
      </c>
      <c r="D10" s="40" t="s">
        <v>56</v>
      </c>
      <c r="E10" s="472" t="s">
        <v>369</v>
      </c>
      <c r="F10" s="462"/>
      <c r="AI10" s="256" t="s">
        <v>79</v>
      </c>
      <c r="AJ10" s="256" t="s">
        <v>355</v>
      </c>
      <c r="AK10" s="256" t="s">
        <v>359</v>
      </c>
      <c r="AL10" s="256" t="s">
        <v>358</v>
      </c>
      <c r="AM10" s="256" t="s">
        <v>357</v>
      </c>
      <c r="AN10" s="256" t="s">
        <v>356</v>
      </c>
      <c r="AO10" s="256" t="s">
        <v>370</v>
      </c>
      <c r="AP10" s="256" t="s">
        <v>370</v>
      </c>
      <c r="AQ10" s="256" t="s">
        <v>370</v>
      </c>
    </row>
    <row r="11" spans="2:43" ht="27" customHeight="1">
      <c r="B11" s="469"/>
      <c r="C11" s="322"/>
      <c r="D11" s="323"/>
      <c r="E11" s="470"/>
      <c r="F11" s="471"/>
      <c r="AI11" s="256" t="s">
        <v>35</v>
      </c>
      <c r="AJ11" s="256" t="s">
        <v>351</v>
      </c>
      <c r="AK11" s="256" t="s">
        <v>354</v>
      </c>
      <c r="AL11" s="256" t="s">
        <v>353</v>
      </c>
      <c r="AM11" s="256" t="s">
        <v>352</v>
      </c>
      <c r="AN11" s="256" t="s">
        <v>370</v>
      </c>
      <c r="AO11" s="256" t="s">
        <v>370</v>
      </c>
      <c r="AP11" s="256" t="s">
        <v>370</v>
      </c>
      <c r="AQ11" s="256" t="s">
        <v>370</v>
      </c>
    </row>
    <row r="12" spans="2:43" ht="15" customHeight="1">
      <c r="B12" s="43"/>
      <c r="C12" s="41" t="s">
        <v>58</v>
      </c>
      <c r="D12" s="90" t="s">
        <v>59</v>
      </c>
      <c r="E12" s="91" t="s">
        <v>5</v>
      </c>
      <c r="F12" s="88"/>
      <c r="AI12" s="256" t="s">
        <v>80</v>
      </c>
      <c r="AJ12" s="256" t="s">
        <v>350</v>
      </c>
      <c r="AK12" s="256" t="s">
        <v>349</v>
      </c>
      <c r="AL12" s="256" t="s">
        <v>348</v>
      </c>
      <c r="AM12" s="256" t="s">
        <v>347</v>
      </c>
      <c r="AN12" s="256" t="s">
        <v>346</v>
      </c>
      <c r="AO12" s="256" t="s">
        <v>345</v>
      </c>
      <c r="AP12" s="256" t="s">
        <v>344</v>
      </c>
      <c r="AQ12" s="256" t="s">
        <v>322</v>
      </c>
    </row>
    <row r="13" spans="2:12" ht="27" customHeight="1">
      <c r="B13" s="35" t="s">
        <v>60</v>
      </c>
      <c r="C13" s="322"/>
      <c r="D13" s="324"/>
      <c r="E13" s="325"/>
      <c r="F13" s="510" t="s">
        <v>81</v>
      </c>
      <c r="G13" s="511"/>
      <c r="H13" s="511"/>
      <c r="I13" s="511"/>
      <c r="J13" s="511"/>
      <c r="K13" s="89"/>
      <c r="L13" s="89"/>
    </row>
    <row r="14" spans="2:12" ht="27" customHeight="1">
      <c r="B14" s="35" t="s">
        <v>61</v>
      </c>
      <c r="C14" s="322"/>
      <c r="D14" s="324"/>
      <c r="E14" s="325"/>
      <c r="F14" s="510"/>
      <c r="G14" s="511"/>
      <c r="H14" s="511"/>
      <c r="I14" s="511"/>
      <c r="J14" s="511"/>
      <c r="K14" s="89"/>
      <c r="L14" s="89"/>
    </row>
    <row r="15" spans="2:12" ht="13.5" customHeight="1">
      <c r="B15" s="43" t="s">
        <v>214</v>
      </c>
      <c r="C15" s="93" t="s">
        <v>37</v>
      </c>
      <c r="D15" s="92" t="s">
        <v>38</v>
      </c>
      <c r="E15" s="71" t="s">
        <v>87</v>
      </c>
      <c r="F15" s="313" t="s">
        <v>88</v>
      </c>
      <c r="G15" s="89"/>
      <c r="H15" s="89"/>
      <c r="I15" s="89"/>
      <c r="J15" s="89"/>
      <c r="K15" s="89"/>
      <c r="L15" s="89"/>
    </row>
    <row r="16" spans="2:12" ht="27" customHeight="1">
      <c r="B16" s="87" t="s">
        <v>62</v>
      </c>
      <c r="C16" s="326"/>
      <c r="D16" s="327"/>
      <c r="E16" s="322"/>
      <c r="F16" s="328"/>
      <c r="G16" s="89"/>
      <c r="H16" s="89"/>
      <c r="I16" s="89"/>
      <c r="J16" s="89"/>
      <c r="K16" s="89"/>
      <c r="L16" s="89"/>
    </row>
    <row r="17" spans="2:12" ht="13.5" customHeight="1">
      <c r="B17" s="459" t="s">
        <v>63</v>
      </c>
      <c r="C17" s="41" t="s">
        <v>54</v>
      </c>
      <c r="D17" s="40" t="s">
        <v>56</v>
      </c>
      <c r="E17" s="472" t="s">
        <v>57</v>
      </c>
      <c r="F17" s="462"/>
      <c r="G17" s="89"/>
      <c r="H17" s="89"/>
      <c r="I17" s="89"/>
      <c r="J17" s="89"/>
      <c r="K17" s="89"/>
      <c r="L17" s="89"/>
    </row>
    <row r="18" spans="2:12" ht="27" customHeight="1">
      <c r="B18" s="460"/>
      <c r="C18" s="329"/>
      <c r="D18" s="330"/>
      <c r="E18" s="473"/>
      <c r="F18" s="474"/>
      <c r="G18" s="89"/>
      <c r="H18" s="319"/>
      <c r="I18" s="89"/>
      <c r="J18" s="89"/>
      <c r="K18" s="89"/>
      <c r="L18" s="89"/>
    </row>
    <row r="19" spans="2:14" ht="15" customHeight="1">
      <c r="B19" s="43"/>
      <c r="C19" s="41" t="s">
        <v>58</v>
      </c>
      <c r="D19" s="90" t="s">
        <v>59</v>
      </c>
      <c r="E19" s="91" t="s">
        <v>5</v>
      </c>
      <c r="F19" s="88"/>
      <c r="H19" s="425" t="s">
        <v>212</v>
      </c>
      <c r="I19" s="425"/>
      <c r="J19" s="425"/>
      <c r="K19" s="425"/>
      <c r="L19" s="425"/>
      <c r="M19" s="310"/>
      <c r="N19" s="310"/>
    </row>
    <row r="20" spans="2:14" ht="27" customHeight="1">
      <c r="B20" s="35" t="s">
        <v>64</v>
      </c>
      <c r="C20" s="322"/>
      <c r="D20" s="324"/>
      <c r="E20" s="325"/>
      <c r="F20" s="463" t="s">
        <v>104</v>
      </c>
      <c r="G20" s="89"/>
      <c r="H20" s="425"/>
      <c r="I20" s="425"/>
      <c r="J20" s="425"/>
      <c r="K20" s="425"/>
      <c r="L20" s="425"/>
      <c r="M20" s="310"/>
      <c r="N20" s="310"/>
    </row>
    <row r="21" spans="2:12" ht="27" customHeight="1">
      <c r="B21" s="35" t="s">
        <v>65</v>
      </c>
      <c r="C21" s="322"/>
      <c r="D21" s="324"/>
      <c r="E21" s="325"/>
      <c r="F21" s="464"/>
      <c r="G21" s="117"/>
      <c r="H21" s="425"/>
      <c r="I21" s="425"/>
      <c r="J21" s="425"/>
      <c r="K21" s="425"/>
      <c r="L21" s="425"/>
    </row>
    <row r="22" spans="2:12" ht="27" customHeight="1">
      <c r="B22" s="94" t="s">
        <v>66</v>
      </c>
      <c r="C22" s="322"/>
      <c r="D22" s="324"/>
      <c r="E22" s="325"/>
      <c r="F22" s="465"/>
      <c r="G22" s="89"/>
      <c r="H22" s="89"/>
      <c r="I22" s="89"/>
      <c r="J22" s="89"/>
      <c r="K22" s="89"/>
      <c r="L22" s="89"/>
    </row>
    <row r="23" spans="2:14" s="34" customFormat="1" ht="15.75" customHeight="1">
      <c r="B23" s="459"/>
      <c r="C23" s="458" t="s">
        <v>40</v>
      </c>
      <c r="D23" s="439"/>
      <c r="E23" s="451" t="s">
        <v>86</v>
      </c>
      <c r="F23" s="439"/>
      <c r="I23" s="421" t="s">
        <v>418</v>
      </c>
      <c r="J23" s="421"/>
      <c r="K23" s="421"/>
      <c r="L23" s="421"/>
      <c r="M23" s="421"/>
      <c r="N23" s="421"/>
    </row>
    <row r="24" spans="2:14" s="34" customFormat="1" ht="15.75" customHeight="1">
      <c r="B24" s="460"/>
      <c r="C24" s="71" t="s">
        <v>37</v>
      </c>
      <c r="D24" s="70" t="s">
        <v>38</v>
      </c>
      <c r="E24" s="71" t="s">
        <v>87</v>
      </c>
      <c r="F24" s="72" t="s">
        <v>88</v>
      </c>
      <c r="I24" s="421"/>
      <c r="J24" s="421"/>
      <c r="K24" s="421"/>
      <c r="L24" s="421"/>
      <c r="M24" s="421"/>
      <c r="N24" s="421"/>
    </row>
    <row r="25" spans="2:10" ht="27" customHeight="1">
      <c r="B25" s="35" t="s">
        <v>47</v>
      </c>
      <c r="C25" s="326"/>
      <c r="D25" s="331"/>
      <c r="E25" s="76"/>
      <c r="F25" s="77"/>
      <c r="G25" s="496" t="s">
        <v>103</v>
      </c>
      <c r="H25" s="497"/>
      <c r="I25" s="332"/>
      <c r="J25" s="112" t="s">
        <v>24</v>
      </c>
    </row>
    <row r="26" spans="2:7" ht="27" customHeight="1">
      <c r="B26" s="38" t="s">
        <v>33</v>
      </c>
      <c r="C26" s="322"/>
      <c r="D26" s="328"/>
      <c r="E26" s="326"/>
      <c r="F26" s="331"/>
      <c r="G26" s="118" t="s">
        <v>53</v>
      </c>
    </row>
    <row r="27" spans="2:6" ht="27" customHeight="1">
      <c r="B27" s="38" t="s">
        <v>34</v>
      </c>
      <c r="C27" s="322"/>
      <c r="D27" s="328"/>
      <c r="E27" s="326"/>
      <c r="F27" s="331"/>
    </row>
    <row r="28" spans="2:27" ht="27" customHeight="1">
      <c r="B28" s="38" t="s">
        <v>48</v>
      </c>
      <c r="C28" s="322"/>
      <c r="D28" s="328"/>
      <c r="E28" s="326"/>
      <c r="F28" s="331"/>
      <c r="G28" s="477" t="s">
        <v>82</v>
      </c>
      <c r="H28" s="478"/>
      <c r="I28" s="84" t="s">
        <v>476</v>
      </c>
      <c r="Y28" s="85" t="s">
        <v>82</v>
      </c>
      <c r="Z28" s="83" t="s">
        <v>49</v>
      </c>
      <c r="AA28" s="83" t="s">
        <v>50</v>
      </c>
    </row>
    <row r="29" spans="2:43" ht="27" customHeight="1">
      <c r="B29" s="475" t="s">
        <v>133</v>
      </c>
      <c r="C29" s="161" t="s">
        <v>2</v>
      </c>
      <c r="D29" s="333"/>
      <c r="E29" s="163" t="s">
        <v>119</v>
      </c>
      <c r="F29" s="334"/>
      <c r="G29" s="164"/>
      <c r="H29" s="165"/>
      <c r="I29" s="165"/>
      <c r="J29" s="166"/>
      <c r="K29" s="166"/>
      <c r="L29" s="166"/>
      <c r="M29" s="166"/>
      <c r="N29" s="166"/>
      <c r="O29" s="166"/>
      <c r="P29" s="166"/>
      <c r="Q29" s="166"/>
      <c r="R29" s="166"/>
      <c r="S29" s="166"/>
      <c r="T29" s="166"/>
      <c r="U29" s="166"/>
      <c r="V29" s="166"/>
      <c r="W29" s="166"/>
      <c r="X29" s="166"/>
      <c r="Y29" s="66" t="s">
        <v>135</v>
      </c>
      <c r="Z29" s="66" t="s">
        <v>136</v>
      </c>
      <c r="AA29" s="66" t="s">
        <v>137</v>
      </c>
      <c r="AB29" s="166"/>
      <c r="AC29" s="166"/>
      <c r="AD29" s="166"/>
      <c r="AE29" s="166"/>
      <c r="AF29" s="166"/>
      <c r="AG29" s="166"/>
      <c r="AH29" s="166"/>
      <c r="AI29" s="166"/>
      <c r="AJ29" s="166"/>
      <c r="AK29" s="166"/>
      <c r="AL29" s="166"/>
      <c r="AM29" s="166"/>
      <c r="AN29" s="166"/>
      <c r="AO29" s="166"/>
      <c r="AP29" s="166"/>
      <c r="AQ29" s="166"/>
    </row>
    <row r="30" spans="2:43" ht="37.5" customHeight="1">
      <c r="B30" s="476"/>
      <c r="C30" s="162" t="s">
        <v>132</v>
      </c>
      <c r="D30" s="481"/>
      <c r="E30" s="482"/>
      <c r="F30" s="482"/>
      <c r="G30" s="482"/>
      <c r="H30" s="482"/>
      <c r="I30" s="482"/>
      <c r="J30" s="483"/>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row>
    <row r="31" spans="2:6" s="34" customFormat="1" ht="15.75" customHeight="1">
      <c r="B31" s="459"/>
      <c r="C31" s="458" t="s">
        <v>40</v>
      </c>
      <c r="D31" s="439"/>
      <c r="E31" s="451" t="s">
        <v>10</v>
      </c>
      <c r="F31" s="439"/>
    </row>
    <row r="32" spans="2:6" s="34" customFormat="1" ht="15.75" customHeight="1">
      <c r="B32" s="460"/>
      <c r="C32" s="71" t="s">
        <v>37</v>
      </c>
      <c r="D32" s="70" t="s">
        <v>38</v>
      </c>
      <c r="E32" s="71" t="s">
        <v>87</v>
      </c>
      <c r="F32" s="72" t="s">
        <v>88</v>
      </c>
    </row>
    <row r="33" spans="2:27" ht="27" customHeight="1">
      <c r="B33" s="38" t="s">
        <v>39</v>
      </c>
      <c r="C33" s="322"/>
      <c r="D33" s="328"/>
      <c r="E33" s="322"/>
      <c r="F33" s="328"/>
      <c r="G33" s="479" t="s">
        <v>30</v>
      </c>
      <c r="H33" s="480"/>
      <c r="I33" s="84" t="s">
        <v>477</v>
      </c>
      <c r="Q33" s="189"/>
      <c r="R33" s="189"/>
      <c r="S33" s="189"/>
      <c r="T33" s="189"/>
      <c r="U33" s="189"/>
      <c r="V33" s="189"/>
      <c r="W33" s="189"/>
      <c r="X33" s="189"/>
      <c r="Y33" s="86" t="s">
        <v>30</v>
      </c>
      <c r="Z33" s="66" t="s">
        <v>51</v>
      </c>
      <c r="AA33" s="66" t="s">
        <v>52</v>
      </c>
    </row>
    <row r="34" spans="2:42" ht="27" customHeight="1">
      <c r="B34" s="475" t="s">
        <v>143</v>
      </c>
      <c r="C34" s="322"/>
      <c r="D34" s="328"/>
      <c r="E34" s="322"/>
      <c r="F34" s="328"/>
      <c r="I34" s="84"/>
      <c r="P34" s="51"/>
      <c r="Q34" s="51"/>
      <c r="R34" s="51"/>
      <c r="S34" s="51"/>
      <c r="T34" s="51"/>
      <c r="U34" s="51"/>
      <c r="V34" s="51"/>
      <c r="W34" s="51"/>
      <c r="X34" s="51"/>
      <c r="Y34" s="42"/>
      <c r="Z34" s="42"/>
      <c r="AA34" s="42"/>
      <c r="AB34" s="42"/>
      <c r="AC34" s="42"/>
      <c r="AD34" s="42"/>
      <c r="AE34" s="42"/>
      <c r="AF34" s="42"/>
      <c r="AG34" s="42"/>
      <c r="AH34" s="42"/>
      <c r="AI34" s="42"/>
      <c r="AJ34" s="34"/>
      <c r="AK34" s="34"/>
      <c r="AL34" s="34"/>
      <c r="AM34" s="34"/>
      <c r="AN34" s="34"/>
      <c r="AO34" s="34"/>
      <c r="AP34" s="34"/>
    </row>
    <row r="35" spans="2:43" ht="27" customHeight="1">
      <c r="B35" s="489"/>
      <c r="C35" s="161" t="s">
        <v>2</v>
      </c>
      <c r="D35" s="336"/>
      <c r="E35" s="163" t="s">
        <v>119</v>
      </c>
      <c r="F35" s="335"/>
      <c r="G35" s="191"/>
      <c r="H35" s="192"/>
      <c r="I35" s="192"/>
      <c r="J35" s="166"/>
      <c r="K35" s="166"/>
      <c r="L35" s="166"/>
      <c r="M35" s="166"/>
      <c r="N35" s="166"/>
      <c r="O35" s="166"/>
      <c r="P35" s="166"/>
      <c r="Q35" s="166"/>
      <c r="R35" s="166"/>
      <c r="S35" s="166"/>
      <c r="T35" s="166"/>
      <c r="U35" s="166"/>
      <c r="V35" s="166"/>
      <c r="W35" s="166"/>
      <c r="X35" s="166"/>
      <c r="Y35" s="66" t="s">
        <v>135</v>
      </c>
      <c r="Z35" s="66" t="s">
        <v>136</v>
      </c>
      <c r="AA35" s="66" t="s">
        <v>137</v>
      </c>
      <c r="AB35" s="166"/>
      <c r="AC35" s="166"/>
      <c r="AD35" s="166"/>
      <c r="AE35" s="166"/>
      <c r="AF35" s="166"/>
      <c r="AG35" s="166"/>
      <c r="AH35" s="166"/>
      <c r="AI35" s="166"/>
      <c r="AJ35" s="166"/>
      <c r="AK35" s="166"/>
      <c r="AL35" s="166"/>
      <c r="AM35" s="166"/>
      <c r="AN35" s="166"/>
      <c r="AO35" s="166"/>
      <c r="AP35" s="166"/>
      <c r="AQ35" s="166"/>
    </row>
    <row r="36" spans="2:43" ht="27" customHeight="1">
      <c r="B36" s="489"/>
      <c r="C36" s="190" t="s">
        <v>142</v>
      </c>
      <c r="D36" s="493"/>
      <c r="E36" s="494"/>
      <c r="F36" s="494"/>
      <c r="G36" s="494"/>
      <c r="H36" s="494"/>
      <c r="I36" s="494"/>
      <c r="J36" s="495"/>
      <c r="K36" s="193"/>
      <c r="L36" s="166"/>
      <c r="M36" s="166"/>
      <c r="N36" s="166"/>
      <c r="O36" s="166"/>
      <c r="P36" s="166"/>
      <c r="Q36" s="166"/>
      <c r="R36" s="166"/>
      <c r="S36" s="166"/>
      <c r="T36" s="166"/>
      <c r="U36" s="166"/>
      <c r="V36" s="166"/>
      <c r="W36" s="166"/>
      <c r="X36" s="166"/>
      <c r="Y36" s="66"/>
      <c r="Z36" s="66"/>
      <c r="AA36" s="66"/>
      <c r="AB36" s="166"/>
      <c r="AC36" s="166"/>
      <c r="AD36" s="166"/>
      <c r="AE36" s="166"/>
      <c r="AF36" s="166"/>
      <c r="AG36" s="166"/>
      <c r="AH36" s="166"/>
      <c r="AI36" s="166"/>
      <c r="AJ36" s="166"/>
      <c r="AK36" s="166"/>
      <c r="AL36" s="166"/>
      <c r="AM36" s="166"/>
      <c r="AN36" s="166"/>
      <c r="AO36" s="166"/>
      <c r="AP36" s="166"/>
      <c r="AQ36" s="166"/>
    </row>
    <row r="37" spans="2:43" ht="37.5" customHeight="1">
      <c r="B37" s="490"/>
      <c r="C37" s="162" t="s">
        <v>132</v>
      </c>
      <c r="D37" s="481"/>
      <c r="E37" s="482"/>
      <c r="F37" s="482"/>
      <c r="G37" s="482"/>
      <c r="H37" s="482"/>
      <c r="I37" s="482"/>
      <c r="J37" s="483"/>
      <c r="K37" s="160"/>
      <c r="L37" s="160"/>
      <c r="M37" s="160"/>
      <c r="N37" s="160"/>
      <c r="O37" s="160"/>
      <c r="P37" s="160"/>
      <c r="Q37" s="311"/>
      <c r="R37" s="311"/>
      <c r="S37" s="311"/>
      <c r="T37" s="311"/>
      <c r="U37" s="311"/>
      <c r="V37" s="311"/>
      <c r="W37" s="311"/>
      <c r="X37" s="311"/>
      <c r="Y37" s="160"/>
      <c r="Z37" s="160"/>
      <c r="AA37" s="160"/>
      <c r="AB37" s="160"/>
      <c r="AC37" s="160"/>
      <c r="AD37" s="160"/>
      <c r="AE37" s="160"/>
      <c r="AF37" s="160"/>
      <c r="AG37" s="160"/>
      <c r="AH37" s="160"/>
      <c r="AI37" s="160"/>
      <c r="AJ37" s="160"/>
      <c r="AK37" s="160"/>
      <c r="AL37" s="160"/>
      <c r="AM37" s="160"/>
      <c r="AN37" s="160"/>
      <c r="AO37" s="160"/>
      <c r="AP37" s="160"/>
      <c r="AQ37" s="160"/>
    </row>
    <row r="38" spans="2:42" ht="27" customHeight="1">
      <c r="B38" s="87" t="s">
        <v>512</v>
      </c>
      <c r="C38" s="466"/>
      <c r="D38" s="467"/>
      <c r="E38" s="491" t="s">
        <v>507</v>
      </c>
      <c r="F38" s="492"/>
      <c r="G38" s="492"/>
      <c r="H38" s="492"/>
      <c r="I38" s="492"/>
      <c r="J38" s="492"/>
      <c r="K38" s="492"/>
      <c r="L38" s="492"/>
      <c r="M38" s="492"/>
      <c r="N38" t="s">
        <v>89</v>
      </c>
      <c r="P38" s="60">
        <f>Y38/100000000</f>
        <v>0</v>
      </c>
      <c r="Q38" s="51">
        <f>Z38/10000000</f>
        <v>0</v>
      </c>
      <c r="R38" s="52">
        <f>AA38/1000000</f>
        <v>0</v>
      </c>
      <c r="S38" s="51">
        <f>AB38/100000</f>
        <v>0</v>
      </c>
      <c r="T38" s="52">
        <f>AC38/10000</f>
        <v>0</v>
      </c>
      <c r="U38" s="51">
        <f>AD38/1000</f>
        <v>0</v>
      </c>
      <c r="V38" s="53">
        <f>AE38/100</f>
        <v>0</v>
      </c>
      <c r="W38" s="52">
        <f>AF38/10</f>
        <v>0</v>
      </c>
      <c r="X38" s="54">
        <f>AG38</f>
        <v>0</v>
      </c>
      <c r="Y38" s="42">
        <f>ROUNDDOWN(C38,-8)</f>
        <v>0</v>
      </c>
      <c r="Z38" s="42">
        <f>ROUNDDOWN(AI38,-7)</f>
        <v>0</v>
      </c>
      <c r="AA38" s="42">
        <f>ROUNDDOWN(AJ38,-6)</f>
        <v>0</v>
      </c>
      <c r="AB38" s="42">
        <f>ROUNDDOWN(AK38,-5)</f>
        <v>0</v>
      </c>
      <c r="AC38" s="42">
        <f>ROUNDDOWN(AL38,-4)</f>
        <v>0</v>
      </c>
      <c r="AD38" s="42">
        <f>ROUNDDOWN(AM38,-3)</f>
        <v>0</v>
      </c>
      <c r="AE38" s="42">
        <f>ROUNDDOWN(AN38,-2)</f>
        <v>0</v>
      </c>
      <c r="AF38" s="42">
        <f>ROUNDDOWN(AO38,-1)</f>
        <v>0</v>
      </c>
      <c r="AG38" s="42">
        <f>ROUNDDOWN(AP38,0)</f>
        <v>0</v>
      </c>
      <c r="AH38" s="42"/>
      <c r="AI38" s="42">
        <f>C38-Y38</f>
        <v>0</v>
      </c>
      <c r="AJ38" s="34">
        <f>AI38-Q38*10000000</f>
        <v>0</v>
      </c>
      <c r="AK38" s="34">
        <f>AJ38-R38*1000000</f>
        <v>0</v>
      </c>
      <c r="AL38" s="34">
        <f>AK38-S38*100000</f>
        <v>0</v>
      </c>
      <c r="AM38" s="34">
        <f>AL38-T38*10000</f>
        <v>0</v>
      </c>
      <c r="AN38" s="34">
        <f>AM38-U38*1000</f>
        <v>0</v>
      </c>
      <c r="AO38" s="34">
        <f>AN38-V38*100</f>
        <v>0</v>
      </c>
      <c r="AP38" s="34">
        <f>AO38-W38*10</f>
        <v>0</v>
      </c>
    </row>
    <row r="39" spans="1:42" ht="15" customHeight="1">
      <c r="A39" s="37"/>
      <c r="B39" s="459" t="s">
        <v>46</v>
      </c>
      <c r="C39" s="458" t="s">
        <v>40</v>
      </c>
      <c r="D39" s="439"/>
      <c r="E39" s="451" t="s">
        <v>86</v>
      </c>
      <c r="F39" s="439"/>
      <c r="G39" s="461" t="s">
        <v>45</v>
      </c>
      <c r="H39" s="512" t="s">
        <v>41</v>
      </c>
      <c r="I39" s="513"/>
      <c r="J39" s="513"/>
      <c r="K39" s="514"/>
      <c r="L39" s="451" t="s">
        <v>44</v>
      </c>
      <c r="M39" s="439"/>
      <c r="N39" s="439" t="s">
        <v>90</v>
      </c>
      <c r="O39" s="486" t="s">
        <v>513</v>
      </c>
      <c r="P39" s="484">
        <v>1</v>
      </c>
      <c r="Q39" s="458">
        <v>2</v>
      </c>
      <c r="R39" s="456">
        <v>3</v>
      </c>
      <c r="S39" s="458">
        <v>4</v>
      </c>
      <c r="T39" s="456">
        <v>5</v>
      </c>
      <c r="U39" s="458">
        <v>6</v>
      </c>
      <c r="V39" s="487">
        <v>7</v>
      </c>
      <c r="W39" s="456">
        <v>8</v>
      </c>
      <c r="X39" s="439">
        <v>9</v>
      </c>
      <c r="Y39" s="455">
        <v>1</v>
      </c>
      <c r="Z39" s="455">
        <v>2</v>
      </c>
      <c r="AA39" s="455">
        <v>3</v>
      </c>
      <c r="AB39" s="455">
        <v>4</v>
      </c>
      <c r="AC39" s="455">
        <v>5</v>
      </c>
      <c r="AD39" s="455">
        <v>6</v>
      </c>
      <c r="AE39" s="455">
        <v>7</v>
      </c>
      <c r="AF39" s="455">
        <v>8</v>
      </c>
      <c r="AG39" s="455">
        <v>9</v>
      </c>
      <c r="AH39" s="66"/>
      <c r="AI39" s="455">
        <v>2</v>
      </c>
      <c r="AJ39" s="455">
        <v>3</v>
      </c>
      <c r="AK39" s="455">
        <v>4</v>
      </c>
      <c r="AL39" s="455">
        <v>5</v>
      </c>
      <c r="AM39" s="455">
        <v>6</v>
      </c>
      <c r="AN39" s="455">
        <v>7</v>
      </c>
      <c r="AO39" s="455">
        <v>8</v>
      </c>
      <c r="AP39" s="455">
        <v>9</v>
      </c>
    </row>
    <row r="40" spans="1:42" ht="15" customHeight="1">
      <c r="A40" s="37"/>
      <c r="B40" s="460"/>
      <c r="C40" s="69" t="s">
        <v>37</v>
      </c>
      <c r="D40" s="70" t="s">
        <v>38</v>
      </c>
      <c r="E40" s="71" t="s">
        <v>87</v>
      </c>
      <c r="F40" s="72" t="s">
        <v>88</v>
      </c>
      <c r="G40" s="462"/>
      <c r="H40" s="73" t="s">
        <v>43</v>
      </c>
      <c r="I40" s="74" t="s">
        <v>22</v>
      </c>
      <c r="J40" s="74" t="s">
        <v>23</v>
      </c>
      <c r="K40" s="75" t="s">
        <v>42</v>
      </c>
      <c r="L40" s="452"/>
      <c r="M40" s="440"/>
      <c r="N40" s="440"/>
      <c r="O40" s="460"/>
      <c r="P40" s="485"/>
      <c r="Q40" s="452"/>
      <c r="R40" s="457"/>
      <c r="S40" s="452"/>
      <c r="T40" s="457"/>
      <c r="U40" s="452"/>
      <c r="V40" s="488"/>
      <c r="W40" s="457"/>
      <c r="X40" s="440"/>
      <c r="Y40" s="455"/>
      <c r="Z40" s="455"/>
      <c r="AA40" s="455"/>
      <c r="AB40" s="455"/>
      <c r="AC40" s="455"/>
      <c r="AD40" s="455"/>
      <c r="AE40" s="455"/>
      <c r="AF40" s="455"/>
      <c r="AG40" s="455"/>
      <c r="AH40" s="66"/>
      <c r="AI40" s="455"/>
      <c r="AJ40" s="455"/>
      <c r="AK40" s="455"/>
      <c r="AL40" s="455"/>
      <c r="AM40" s="455"/>
      <c r="AN40" s="455"/>
      <c r="AO40" s="455"/>
      <c r="AP40" s="455"/>
    </row>
    <row r="41" spans="2:42" ht="27" customHeight="1">
      <c r="B41" s="35">
        <v>4</v>
      </c>
      <c r="C41" s="337"/>
      <c r="D41" s="331"/>
      <c r="E41" s="326"/>
      <c r="F41" s="331"/>
      <c r="G41" s="334"/>
      <c r="H41" s="67" t="s">
        <v>19</v>
      </c>
      <c r="I41" s="339"/>
      <c r="J41" s="339"/>
      <c r="K41" s="340"/>
      <c r="L41" s="341"/>
      <c r="M41" s="98" t="s">
        <v>91</v>
      </c>
      <c r="N41" s="345"/>
      <c r="O41" s="346"/>
      <c r="P41" s="50">
        <f>Y41/100000000</f>
        <v>0</v>
      </c>
      <c r="Q41" s="51">
        <f>Z41/10000000</f>
        <v>0</v>
      </c>
      <c r="R41" s="52">
        <f>AA41/1000000</f>
        <v>0</v>
      </c>
      <c r="S41" s="51">
        <f>AB41/100000</f>
        <v>0</v>
      </c>
      <c r="T41" s="52">
        <f>AC41/10000</f>
        <v>0</v>
      </c>
      <c r="U41" s="51">
        <f>AD41/1000</f>
        <v>0</v>
      </c>
      <c r="V41" s="53">
        <f>AE41/100</f>
        <v>0</v>
      </c>
      <c r="W41" s="52">
        <f>AF41/10</f>
        <v>0</v>
      </c>
      <c r="X41" s="54">
        <f>AG41</f>
        <v>0</v>
      </c>
      <c r="Y41" s="42">
        <f aca="true" t="shared" si="0" ref="Y41:Y55">ROUNDDOWN(O41,-8)</f>
        <v>0</v>
      </c>
      <c r="Z41" s="42">
        <f aca="true" t="shared" si="1" ref="Z41:Z55">ROUNDDOWN(AI41,-7)</f>
        <v>0</v>
      </c>
      <c r="AA41" s="42">
        <f aca="true" t="shared" si="2" ref="AA41:AA55">ROUNDDOWN(AJ41,-6)</f>
        <v>0</v>
      </c>
      <c r="AB41" s="42">
        <f aca="true" t="shared" si="3" ref="AB41:AB55">ROUNDDOWN(AK41,-5)</f>
        <v>0</v>
      </c>
      <c r="AC41" s="42">
        <f aca="true" t="shared" si="4" ref="AC41:AC55">ROUNDDOWN(AL41,-4)</f>
        <v>0</v>
      </c>
      <c r="AD41" s="42">
        <f aca="true" t="shared" si="5" ref="AD41:AD55">ROUNDDOWN(AM41,-3)</f>
        <v>0</v>
      </c>
      <c r="AE41" s="42">
        <f aca="true" t="shared" si="6" ref="AE41:AE55">ROUNDDOWN(AN41,-2)</f>
        <v>0</v>
      </c>
      <c r="AF41" s="42">
        <f aca="true" t="shared" si="7" ref="AF41:AF55">ROUNDDOWN(AO41,-1)</f>
        <v>0</v>
      </c>
      <c r="AG41" s="42">
        <f aca="true" t="shared" si="8" ref="AG41:AG55">ROUNDDOWN(AP41,0)</f>
        <v>0</v>
      </c>
      <c r="AH41" s="42"/>
      <c r="AI41" s="42">
        <f>O41-Y41</f>
        <v>0</v>
      </c>
      <c r="AJ41" s="34">
        <f aca="true" t="shared" si="9" ref="AJ41:AJ55">AI41-Q41*10000000</f>
        <v>0</v>
      </c>
      <c r="AK41" s="34">
        <f aca="true" t="shared" si="10" ref="AK41:AK55">AJ41-R41*1000000</f>
        <v>0</v>
      </c>
      <c r="AL41" s="34">
        <f aca="true" t="shared" si="11" ref="AL41:AL55">AK41-S41*100000</f>
        <v>0</v>
      </c>
      <c r="AM41" s="34">
        <f aca="true" t="shared" si="12" ref="AM41:AM55">AL41-T41*10000</f>
        <v>0</v>
      </c>
      <c r="AN41" s="34">
        <f aca="true" t="shared" si="13" ref="AN41:AN55">AM41-U41*1000</f>
        <v>0</v>
      </c>
      <c r="AO41" s="34">
        <f aca="true" t="shared" si="14" ref="AO41:AO55">AN41-V41*100</f>
        <v>0</v>
      </c>
      <c r="AP41" s="34">
        <f aca="true" t="shared" si="15" ref="AP41:AP55">AO41-W41*10</f>
        <v>0</v>
      </c>
    </row>
    <row r="42" spans="2:42" ht="27" customHeight="1">
      <c r="B42" s="35">
        <v>5</v>
      </c>
      <c r="C42" s="337"/>
      <c r="D42" s="331"/>
      <c r="E42" s="326"/>
      <c r="F42" s="331"/>
      <c r="G42" s="334"/>
      <c r="H42" s="68" t="s">
        <v>19</v>
      </c>
      <c r="I42" s="342"/>
      <c r="J42" s="342"/>
      <c r="K42" s="343"/>
      <c r="L42" s="344"/>
      <c r="M42" s="99" t="s">
        <v>92</v>
      </c>
      <c r="N42" s="347"/>
      <c r="O42" s="348"/>
      <c r="P42" s="60">
        <f aca="true" t="shared" si="16" ref="P42:P55">Y42/100000000</f>
        <v>0</v>
      </c>
      <c r="Q42" s="61">
        <f aca="true" t="shared" si="17" ref="Q42:Q55">Z42/10000000</f>
        <v>0</v>
      </c>
      <c r="R42" s="62">
        <f aca="true" t="shared" si="18" ref="R42:R55">AA42/1000000</f>
        <v>0</v>
      </c>
      <c r="S42" s="61">
        <f aca="true" t="shared" si="19" ref="S42:S55">AB42/100000</f>
        <v>0</v>
      </c>
      <c r="T42" s="62">
        <f aca="true" t="shared" si="20" ref="T42:T55">AC42/10000</f>
        <v>0</v>
      </c>
      <c r="U42" s="61">
        <f aca="true" t="shared" si="21" ref="U42:U55">AD42/1000</f>
        <v>0</v>
      </c>
      <c r="V42" s="63">
        <f aca="true" t="shared" si="22" ref="V42:V55">AE42/100</f>
        <v>0</v>
      </c>
      <c r="W42" s="62">
        <f aca="true" t="shared" si="23" ref="W42:W55">AF42/10</f>
        <v>0</v>
      </c>
      <c r="X42" s="64">
        <f aca="true" t="shared" si="24" ref="X42:X55">AG42</f>
        <v>0</v>
      </c>
      <c r="Y42" s="42">
        <f t="shared" si="0"/>
        <v>0</v>
      </c>
      <c r="Z42" s="42">
        <f t="shared" si="1"/>
        <v>0</v>
      </c>
      <c r="AA42" s="42">
        <f t="shared" si="2"/>
        <v>0</v>
      </c>
      <c r="AB42" s="42">
        <f t="shared" si="3"/>
        <v>0</v>
      </c>
      <c r="AC42" s="42">
        <f t="shared" si="4"/>
        <v>0</v>
      </c>
      <c r="AD42" s="42">
        <f t="shared" si="5"/>
        <v>0</v>
      </c>
      <c r="AE42" s="42">
        <f t="shared" si="6"/>
        <v>0</v>
      </c>
      <c r="AF42" s="42">
        <f t="shared" si="7"/>
        <v>0</v>
      </c>
      <c r="AG42" s="42">
        <f t="shared" si="8"/>
        <v>0</v>
      </c>
      <c r="AH42" s="42"/>
      <c r="AI42" s="42">
        <f aca="true" t="shared" si="25" ref="AI42:AI55">O42-Y42</f>
        <v>0</v>
      </c>
      <c r="AJ42" s="34">
        <f t="shared" si="9"/>
        <v>0</v>
      </c>
      <c r="AK42" s="34">
        <f t="shared" si="10"/>
        <v>0</v>
      </c>
      <c r="AL42" s="34">
        <f t="shared" si="11"/>
        <v>0</v>
      </c>
      <c r="AM42" s="34">
        <f t="shared" si="12"/>
        <v>0</v>
      </c>
      <c r="AN42" s="34">
        <f t="shared" si="13"/>
        <v>0</v>
      </c>
      <c r="AO42" s="34">
        <f t="shared" si="14"/>
        <v>0</v>
      </c>
      <c r="AP42" s="34">
        <f t="shared" si="15"/>
        <v>0</v>
      </c>
    </row>
    <row r="43" spans="2:42" ht="27" customHeight="1">
      <c r="B43" s="35">
        <v>6</v>
      </c>
      <c r="C43" s="337"/>
      <c r="D43" s="331"/>
      <c r="E43" s="326"/>
      <c r="F43" s="331"/>
      <c r="G43" s="334"/>
      <c r="H43" s="67" t="s">
        <v>19</v>
      </c>
      <c r="I43" s="339"/>
      <c r="J43" s="339"/>
      <c r="K43" s="340"/>
      <c r="L43" s="341"/>
      <c r="M43" s="100" t="s">
        <v>93</v>
      </c>
      <c r="N43" s="345"/>
      <c r="O43" s="349"/>
      <c r="P43" s="50">
        <f t="shared" si="16"/>
        <v>0</v>
      </c>
      <c r="Q43" s="51">
        <f t="shared" si="17"/>
        <v>0</v>
      </c>
      <c r="R43" s="52">
        <f t="shared" si="18"/>
        <v>0</v>
      </c>
      <c r="S43" s="51">
        <f t="shared" si="19"/>
        <v>0</v>
      </c>
      <c r="T43" s="52">
        <f t="shared" si="20"/>
        <v>0</v>
      </c>
      <c r="U43" s="51">
        <f t="shared" si="21"/>
        <v>0</v>
      </c>
      <c r="V43" s="53">
        <f t="shared" si="22"/>
        <v>0</v>
      </c>
      <c r="W43" s="52">
        <f t="shared" si="23"/>
        <v>0</v>
      </c>
      <c r="X43" s="54">
        <f t="shared" si="24"/>
        <v>0</v>
      </c>
      <c r="Y43" s="42">
        <f t="shared" si="0"/>
        <v>0</v>
      </c>
      <c r="Z43" s="42">
        <f t="shared" si="1"/>
        <v>0</v>
      </c>
      <c r="AA43" s="42">
        <f t="shared" si="2"/>
        <v>0</v>
      </c>
      <c r="AB43" s="42">
        <f t="shared" si="3"/>
        <v>0</v>
      </c>
      <c r="AC43" s="42">
        <f t="shared" si="4"/>
        <v>0</v>
      </c>
      <c r="AD43" s="42">
        <f t="shared" si="5"/>
        <v>0</v>
      </c>
      <c r="AE43" s="42">
        <f t="shared" si="6"/>
        <v>0</v>
      </c>
      <c r="AF43" s="42">
        <f t="shared" si="7"/>
        <v>0</v>
      </c>
      <c r="AG43" s="42">
        <f t="shared" si="8"/>
        <v>0</v>
      </c>
      <c r="AH43" s="42"/>
      <c r="AI43" s="42">
        <f t="shared" si="25"/>
        <v>0</v>
      </c>
      <c r="AJ43" s="34">
        <f t="shared" si="9"/>
        <v>0</v>
      </c>
      <c r="AK43" s="34">
        <f t="shared" si="10"/>
        <v>0</v>
      </c>
      <c r="AL43" s="34">
        <f t="shared" si="11"/>
        <v>0</v>
      </c>
      <c r="AM43" s="34">
        <f t="shared" si="12"/>
        <v>0</v>
      </c>
      <c r="AN43" s="34">
        <f t="shared" si="13"/>
        <v>0</v>
      </c>
      <c r="AO43" s="34">
        <f t="shared" si="14"/>
        <v>0</v>
      </c>
      <c r="AP43" s="34">
        <f t="shared" si="15"/>
        <v>0</v>
      </c>
    </row>
    <row r="44" spans="2:42" ht="27" customHeight="1">
      <c r="B44" s="35">
        <v>7</v>
      </c>
      <c r="C44" s="338"/>
      <c r="D44" s="328"/>
      <c r="E44" s="322"/>
      <c r="F44" s="328"/>
      <c r="G44" s="334"/>
      <c r="H44" s="68" t="s">
        <v>19</v>
      </c>
      <c r="I44" s="342"/>
      <c r="J44" s="342"/>
      <c r="K44" s="343"/>
      <c r="L44" s="344"/>
      <c r="M44" s="99" t="s">
        <v>94</v>
      </c>
      <c r="N44" s="347"/>
      <c r="O44" s="348"/>
      <c r="P44" s="55">
        <f t="shared" si="16"/>
        <v>0</v>
      </c>
      <c r="Q44" s="56">
        <f t="shared" si="17"/>
        <v>0</v>
      </c>
      <c r="R44" s="57">
        <f t="shared" si="18"/>
        <v>0</v>
      </c>
      <c r="S44" s="56">
        <f t="shared" si="19"/>
        <v>0</v>
      </c>
      <c r="T44" s="57">
        <f t="shared" si="20"/>
        <v>0</v>
      </c>
      <c r="U44" s="56">
        <f t="shared" si="21"/>
        <v>0</v>
      </c>
      <c r="V44" s="58">
        <f t="shared" si="22"/>
        <v>0</v>
      </c>
      <c r="W44" s="57">
        <f t="shared" si="23"/>
        <v>0</v>
      </c>
      <c r="X44" s="59">
        <f t="shared" si="24"/>
        <v>0</v>
      </c>
      <c r="Y44" s="42">
        <f t="shared" si="0"/>
        <v>0</v>
      </c>
      <c r="Z44" s="42">
        <f t="shared" si="1"/>
        <v>0</v>
      </c>
      <c r="AA44" s="42">
        <f t="shared" si="2"/>
        <v>0</v>
      </c>
      <c r="AB44" s="42">
        <f t="shared" si="3"/>
        <v>0</v>
      </c>
      <c r="AC44" s="42">
        <f t="shared" si="4"/>
        <v>0</v>
      </c>
      <c r="AD44" s="42">
        <f t="shared" si="5"/>
        <v>0</v>
      </c>
      <c r="AE44" s="42">
        <f t="shared" si="6"/>
        <v>0</v>
      </c>
      <c r="AF44" s="42">
        <f t="shared" si="7"/>
        <v>0</v>
      </c>
      <c r="AG44" s="42">
        <f t="shared" si="8"/>
        <v>0</v>
      </c>
      <c r="AH44" s="42"/>
      <c r="AI44" s="42">
        <f t="shared" si="25"/>
        <v>0</v>
      </c>
      <c r="AJ44" s="34">
        <f t="shared" si="9"/>
        <v>0</v>
      </c>
      <c r="AK44" s="34">
        <f t="shared" si="10"/>
        <v>0</v>
      </c>
      <c r="AL44" s="34">
        <f t="shared" si="11"/>
        <v>0</v>
      </c>
      <c r="AM44" s="34">
        <f t="shared" si="12"/>
        <v>0</v>
      </c>
      <c r="AN44" s="34">
        <f t="shared" si="13"/>
        <v>0</v>
      </c>
      <c r="AO44" s="34">
        <f t="shared" si="14"/>
        <v>0</v>
      </c>
      <c r="AP44" s="34">
        <f t="shared" si="15"/>
        <v>0</v>
      </c>
    </row>
    <row r="45" spans="2:42" ht="27" customHeight="1">
      <c r="B45" s="35">
        <v>8</v>
      </c>
      <c r="C45" s="337"/>
      <c r="D45" s="331"/>
      <c r="E45" s="326"/>
      <c r="F45" s="331"/>
      <c r="G45" s="334"/>
      <c r="H45" s="67" t="s">
        <v>19</v>
      </c>
      <c r="I45" s="339"/>
      <c r="J45" s="339"/>
      <c r="K45" s="340"/>
      <c r="L45" s="341"/>
      <c r="M45" s="100" t="s">
        <v>95</v>
      </c>
      <c r="N45" s="345"/>
      <c r="O45" s="349"/>
      <c r="P45" s="60">
        <f t="shared" si="16"/>
        <v>0</v>
      </c>
      <c r="Q45" s="61">
        <f t="shared" si="17"/>
        <v>0</v>
      </c>
      <c r="R45" s="62">
        <f t="shared" si="18"/>
        <v>0</v>
      </c>
      <c r="S45" s="61">
        <f t="shared" si="19"/>
        <v>0</v>
      </c>
      <c r="T45" s="62">
        <f t="shared" si="20"/>
        <v>0</v>
      </c>
      <c r="U45" s="61">
        <f t="shared" si="21"/>
        <v>0</v>
      </c>
      <c r="V45" s="63">
        <f t="shared" si="22"/>
        <v>0</v>
      </c>
      <c r="W45" s="62">
        <f t="shared" si="23"/>
        <v>0</v>
      </c>
      <c r="X45" s="64">
        <f t="shared" si="24"/>
        <v>0</v>
      </c>
      <c r="Y45" s="42">
        <f t="shared" si="0"/>
        <v>0</v>
      </c>
      <c r="Z45" s="42">
        <f t="shared" si="1"/>
        <v>0</v>
      </c>
      <c r="AA45" s="42">
        <f t="shared" si="2"/>
        <v>0</v>
      </c>
      <c r="AB45" s="42">
        <f t="shared" si="3"/>
        <v>0</v>
      </c>
      <c r="AC45" s="42">
        <f t="shared" si="4"/>
        <v>0</v>
      </c>
      <c r="AD45" s="42">
        <f t="shared" si="5"/>
        <v>0</v>
      </c>
      <c r="AE45" s="42">
        <f t="shared" si="6"/>
        <v>0</v>
      </c>
      <c r="AF45" s="42">
        <f t="shared" si="7"/>
        <v>0</v>
      </c>
      <c r="AG45" s="42">
        <f t="shared" si="8"/>
        <v>0</v>
      </c>
      <c r="AH45" s="42"/>
      <c r="AI45" s="42">
        <f t="shared" si="25"/>
        <v>0</v>
      </c>
      <c r="AJ45" s="34">
        <f t="shared" si="9"/>
        <v>0</v>
      </c>
      <c r="AK45" s="34">
        <f t="shared" si="10"/>
        <v>0</v>
      </c>
      <c r="AL45" s="34">
        <f t="shared" si="11"/>
        <v>0</v>
      </c>
      <c r="AM45" s="34">
        <f t="shared" si="12"/>
        <v>0</v>
      </c>
      <c r="AN45" s="34">
        <f t="shared" si="13"/>
        <v>0</v>
      </c>
      <c r="AO45" s="34">
        <f t="shared" si="14"/>
        <v>0</v>
      </c>
      <c r="AP45" s="34">
        <f t="shared" si="15"/>
        <v>0</v>
      </c>
    </row>
    <row r="46" spans="2:42" ht="27" customHeight="1">
      <c r="B46" s="35">
        <v>9</v>
      </c>
      <c r="C46" s="337"/>
      <c r="D46" s="331"/>
      <c r="E46" s="326"/>
      <c r="F46" s="331"/>
      <c r="G46" s="334"/>
      <c r="H46" s="68" t="s">
        <v>19</v>
      </c>
      <c r="I46" s="342"/>
      <c r="J46" s="342"/>
      <c r="K46" s="343"/>
      <c r="L46" s="344"/>
      <c r="M46" s="99" t="s">
        <v>96</v>
      </c>
      <c r="N46" s="347"/>
      <c r="O46" s="348"/>
      <c r="P46" s="45">
        <f t="shared" si="16"/>
        <v>0</v>
      </c>
      <c r="Q46" s="46">
        <f t="shared" si="17"/>
        <v>0</v>
      </c>
      <c r="R46" s="47">
        <f t="shared" si="18"/>
        <v>0</v>
      </c>
      <c r="S46" s="46">
        <f t="shared" si="19"/>
        <v>0</v>
      </c>
      <c r="T46" s="47">
        <f t="shared" si="20"/>
        <v>0</v>
      </c>
      <c r="U46" s="46">
        <f t="shared" si="21"/>
        <v>0</v>
      </c>
      <c r="V46" s="48">
        <f t="shared" si="22"/>
        <v>0</v>
      </c>
      <c r="W46" s="47">
        <f t="shared" si="23"/>
        <v>0</v>
      </c>
      <c r="X46" s="49">
        <f t="shared" si="24"/>
        <v>0</v>
      </c>
      <c r="Y46" s="42">
        <f t="shared" si="0"/>
        <v>0</v>
      </c>
      <c r="Z46" s="42">
        <f t="shared" si="1"/>
        <v>0</v>
      </c>
      <c r="AA46" s="42">
        <f t="shared" si="2"/>
        <v>0</v>
      </c>
      <c r="AB46" s="42">
        <f t="shared" si="3"/>
        <v>0</v>
      </c>
      <c r="AC46" s="42">
        <f t="shared" si="4"/>
        <v>0</v>
      </c>
      <c r="AD46" s="42">
        <f t="shared" si="5"/>
        <v>0</v>
      </c>
      <c r="AE46" s="42">
        <f t="shared" si="6"/>
        <v>0</v>
      </c>
      <c r="AF46" s="42">
        <f t="shared" si="7"/>
        <v>0</v>
      </c>
      <c r="AG46" s="42">
        <f t="shared" si="8"/>
        <v>0</v>
      </c>
      <c r="AH46" s="42"/>
      <c r="AI46" s="42">
        <f t="shared" si="25"/>
        <v>0</v>
      </c>
      <c r="AJ46" s="34">
        <f t="shared" si="9"/>
        <v>0</v>
      </c>
      <c r="AK46" s="34">
        <f t="shared" si="10"/>
        <v>0</v>
      </c>
      <c r="AL46" s="34">
        <f t="shared" si="11"/>
        <v>0</v>
      </c>
      <c r="AM46" s="34">
        <f t="shared" si="12"/>
        <v>0</v>
      </c>
      <c r="AN46" s="34">
        <f t="shared" si="13"/>
        <v>0</v>
      </c>
      <c r="AO46" s="34">
        <f t="shared" si="14"/>
        <v>0</v>
      </c>
      <c r="AP46" s="34">
        <f t="shared" si="15"/>
        <v>0</v>
      </c>
    </row>
    <row r="47" spans="2:42" ht="27" customHeight="1">
      <c r="B47" s="35">
        <v>10</v>
      </c>
      <c r="C47" s="337"/>
      <c r="D47" s="331"/>
      <c r="E47" s="326"/>
      <c r="F47" s="331"/>
      <c r="G47" s="334"/>
      <c r="H47" s="67" t="s">
        <v>19</v>
      </c>
      <c r="I47" s="339"/>
      <c r="J47" s="339"/>
      <c r="K47" s="340"/>
      <c r="L47" s="341"/>
      <c r="M47" s="100" t="s">
        <v>97</v>
      </c>
      <c r="N47" s="345"/>
      <c r="O47" s="349"/>
      <c r="P47" s="50">
        <f t="shared" si="16"/>
        <v>0</v>
      </c>
      <c r="Q47" s="51">
        <f t="shared" si="17"/>
        <v>0</v>
      </c>
      <c r="R47" s="52">
        <f t="shared" si="18"/>
        <v>0</v>
      </c>
      <c r="S47" s="51">
        <f t="shared" si="19"/>
        <v>0</v>
      </c>
      <c r="T47" s="52">
        <f t="shared" si="20"/>
        <v>0</v>
      </c>
      <c r="U47" s="51">
        <f t="shared" si="21"/>
        <v>0</v>
      </c>
      <c r="V47" s="53">
        <f t="shared" si="22"/>
        <v>0</v>
      </c>
      <c r="W47" s="52">
        <f t="shared" si="23"/>
        <v>0</v>
      </c>
      <c r="X47" s="54">
        <f t="shared" si="24"/>
        <v>0</v>
      </c>
      <c r="Y47" s="42">
        <f t="shared" si="0"/>
        <v>0</v>
      </c>
      <c r="Z47" s="42">
        <f t="shared" si="1"/>
        <v>0</v>
      </c>
      <c r="AA47" s="42">
        <f t="shared" si="2"/>
        <v>0</v>
      </c>
      <c r="AB47" s="42">
        <f t="shared" si="3"/>
        <v>0</v>
      </c>
      <c r="AC47" s="42">
        <f t="shared" si="4"/>
        <v>0</v>
      </c>
      <c r="AD47" s="42">
        <f t="shared" si="5"/>
        <v>0</v>
      </c>
      <c r="AE47" s="42">
        <f t="shared" si="6"/>
        <v>0</v>
      </c>
      <c r="AF47" s="42">
        <f t="shared" si="7"/>
        <v>0</v>
      </c>
      <c r="AG47" s="42">
        <f t="shared" si="8"/>
        <v>0</v>
      </c>
      <c r="AH47" s="42"/>
      <c r="AI47" s="42">
        <f t="shared" si="25"/>
        <v>0</v>
      </c>
      <c r="AJ47" s="34">
        <f t="shared" si="9"/>
        <v>0</v>
      </c>
      <c r="AK47" s="34">
        <f t="shared" si="10"/>
        <v>0</v>
      </c>
      <c r="AL47" s="34">
        <f t="shared" si="11"/>
        <v>0</v>
      </c>
      <c r="AM47" s="34">
        <f t="shared" si="12"/>
        <v>0</v>
      </c>
      <c r="AN47" s="34">
        <f t="shared" si="13"/>
        <v>0</v>
      </c>
      <c r="AO47" s="34">
        <f t="shared" si="14"/>
        <v>0</v>
      </c>
      <c r="AP47" s="34">
        <f t="shared" si="15"/>
        <v>0</v>
      </c>
    </row>
    <row r="48" spans="2:42" ht="27" customHeight="1">
      <c r="B48" s="35">
        <v>11</v>
      </c>
      <c r="C48" s="337"/>
      <c r="D48" s="331"/>
      <c r="E48" s="326"/>
      <c r="F48" s="331"/>
      <c r="G48" s="334"/>
      <c r="H48" s="68" t="s">
        <v>19</v>
      </c>
      <c r="I48" s="342"/>
      <c r="J48" s="342"/>
      <c r="K48" s="343"/>
      <c r="L48" s="344"/>
      <c r="M48" s="99" t="s">
        <v>98</v>
      </c>
      <c r="N48" s="347"/>
      <c r="O48" s="348"/>
      <c r="P48" s="55">
        <f t="shared" si="16"/>
        <v>0</v>
      </c>
      <c r="Q48" s="56">
        <f t="shared" si="17"/>
        <v>0</v>
      </c>
      <c r="R48" s="57">
        <f t="shared" si="18"/>
        <v>0</v>
      </c>
      <c r="S48" s="56">
        <f t="shared" si="19"/>
        <v>0</v>
      </c>
      <c r="T48" s="57">
        <f t="shared" si="20"/>
        <v>0</v>
      </c>
      <c r="U48" s="56">
        <f t="shared" si="21"/>
        <v>0</v>
      </c>
      <c r="V48" s="58">
        <f t="shared" si="22"/>
        <v>0</v>
      </c>
      <c r="W48" s="57">
        <f t="shared" si="23"/>
        <v>0</v>
      </c>
      <c r="X48" s="59">
        <f t="shared" si="24"/>
        <v>0</v>
      </c>
      <c r="Y48" s="42">
        <f t="shared" si="0"/>
        <v>0</v>
      </c>
      <c r="Z48" s="42">
        <f t="shared" si="1"/>
        <v>0</v>
      </c>
      <c r="AA48" s="42">
        <f t="shared" si="2"/>
        <v>0</v>
      </c>
      <c r="AB48" s="42">
        <f t="shared" si="3"/>
        <v>0</v>
      </c>
      <c r="AC48" s="42">
        <f t="shared" si="4"/>
        <v>0</v>
      </c>
      <c r="AD48" s="42">
        <f t="shared" si="5"/>
        <v>0</v>
      </c>
      <c r="AE48" s="42">
        <f t="shared" si="6"/>
        <v>0</v>
      </c>
      <c r="AF48" s="42">
        <f t="shared" si="7"/>
        <v>0</v>
      </c>
      <c r="AG48" s="42">
        <f t="shared" si="8"/>
        <v>0</v>
      </c>
      <c r="AH48" s="42"/>
      <c r="AI48" s="42">
        <f t="shared" si="25"/>
        <v>0</v>
      </c>
      <c r="AJ48" s="34">
        <f t="shared" si="9"/>
        <v>0</v>
      </c>
      <c r="AK48" s="34">
        <f t="shared" si="10"/>
        <v>0</v>
      </c>
      <c r="AL48" s="34">
        <f t="shared" si="11"/>
        <v>0</v>
      </c>
      <c r="AM48" s="34">
        <f t="shared" si="12"/>
        <v>0</v>
      </c>
      <c r="AN48" s="34">
        <f t="shared" si="13"/>
        <v>0</v>
      </c>
      <c r="AO48" s="34">
        <f t="shared" si="14"/>
        <v>0</v>
      </c>
      <c r="AP48" s="34">
        <f t="shared" si="15"/>
        <v>0</v>
      </c>
    </row>
    <row r="49" spans="2:42" ht="27" customHeight="1">
      <c r="B49" s="35">
        <v>12</v>
      </c>
      <c r="C49" s="337"/>
      <c r="D49" s="331"/>
      <c r="E49" s="326"/>
      <c r="F49" s="331"/>
      <c r="G49" s="334"/>
      <c r="H49" s="67" t="s">
        <v>19</v>
      </c>
      <c r="I49" s="339"/>
      <c r="J49" s="339"/>
      <c r="K49" s="340"/>
      <c r="L49" s="341"/>
      <c r="M49" s="100" t="s">
        <v>98</v>
      </c>
      <c r="N49" s="345"/>
      <c r="O49" s="349"/>
      <c r="P49" s="60">
        <f t="shared" si="16"/>
        <v>0</v>
      </c>
      <c r="Q49" s="61">
        <f t="shared" si="17"/>
        <v>0</v>
      </c>
      <c r="R49" s="62">
        <f t="shared" si="18"/>
        <v>0</v>
      </c>
      <c r="S49" s="61">
        <f t="shared" si="19"/>
        <v>0</v>
      </c>
      <c r="T49" s="62">
        <f t="shared" si="20"/>
        <v>0</v>
      </c>
      <c r="U49" s="61">
        <f t="shared" si="21"/>
        <v>0</v>
      </c>
      <c r="V49" s="63">
        <f t="shared" si="22"/>
        <v>0</v>
      </c>
      <c r="W49" s="62">
        <f t="shared" si="23"/>
        <v>0</v>
      </c>
      <c r="X49" s="64">
        <f t="shared" si="24"/>
        <v>0</v>
      </c>
      <c r="Y49" s="42">
        <f t="shared" si="0"/>
        <v>0</v>
      </c>
      <c r="Z49" s="42">
        <f t="shared" si="1"/>
        <v>0</v>
      </c>
      <c r="AA49" s="42">
        <f t="shared" si="2"/>
        <v>0</v>
      </c>
      <c r="AB49" s="42">
        <f t="shared" si="3"/>
        <v>0</v>
      </c>
      <c r="AC49" s="42">
        <f t="shared" si="4"/>
        <v>0</v>
      </c>
      <c r="AD49" s="42">
        <f t="shared" si="5"/>
        <v>0</v>
      </c>
      <c r="AE49" s="42">
        <f t="shared" si="6"/>
        <v>0</v>
      </c>
      <c r="AF49" s="42">
        <f t="shared" si="7"/>
        <v>0</v>
      </c>
      <c r="AG49" s="42">
        <f t="shared" si="8"/>
        <v>0</v>
      </c>
      <c r="AH49" s="42"/>
      <c r="AI49" s="42">
        <f t="shared" si="25"/>
        <v>0</v>
      </c>
      <c r="AJ49" s="34">
        <f t="shared" si="9"/>
        <v>0</v>
      </c>
      <c r="AK49" s="34">
        <f t="shared" si="10"/>
        <v>0</v>
      </c>
      <c r="AL49" s="34">
        <f t="shared" si="11"/>
        <v>0</v>
      </c>
      <c r="AM49" s="34">
        <f t="shared" si="12"/>
        <v>0</v>
      </c>
      <c r="AN49" s="34">
        <f t="shared" si="13"/>
        <v>0</v>
      </c>
      <c r="AO49" s="34">
        <f t="shared" si="14"/>
        <v>0</v>
      </c>
      <c r="AP49" s="34">
        <f t="shared" si="15"/>
        <v>0</v>
      </c>
    </row>
    <row r="50" spans="2:42" ht="27" customHeight="1">
      <c r="B50" s="35">
        <v>13</v>
      </c>
      <c r="C50" s="337"/>
      <c r="D50" s="331"/>
      <c r="E50" s="326"/>
      <c r="F50" s="331"/>
      <c r="G50" s="334"/>
      <c r="H50" s="68" t="s">
        <v>19</v>
      </c>
      <c r="I50" s="342"/>
      <c r="J50" s="342"/>
      <c r="K50" s="343"/>
      <c r="L50" s="344"/>
      <c r="M50" s="99" t="s">
        <v>98</v>
      </c>
      <c r="N50" s="347"/>
      <c r="O50" s="348"/>
      <c r="P50" s="45">
        <f t="shared" si="16"/>
        <v>0</v>
      </c>
      <c r="Q50" s="46">
        <f t="shared" si="17"/>
        <v>0</v>
      </c>
      <c r="R50" s="47">
        <f t="shared" si="18"/>
        <v>0</v>
      </c>
      <c r="S50" s="46">
        <f t="shared" si="19"/>
        <v>0</v>
      </c>
      <c r="T50" s="47">
        <f t="shared" si="20"/>
        <v>0</v>
      </c>
      <c r="U50" s="46">
        <f t="shared" si="21"/>
        <v>0</v>
      </c>
      <c r="V50" s="48">
        <f t="shared" si="22"/>
        <v>0</v>
      </c>
      <c r="W50" s="47">
        <f t="shared" si="23"/>
        <v>0</v>
      </c>
      <c r="X50" s="49">
        <f t="shared" si="24"/>
        <v>0</v>
      </c>
      <c r="Y50" s="42">
        <f t="shared" si="0"/>
        <v>0</v>
      </c>
      <c r="Z50" s="42">
        <f t="shared" si="1"/>
        <v>0</v>
      </c>
      <c r="AA50" s="42">
        <f t="shared" si="2"/>
        <v>0</v>
      </c>
      <c r="AB50" s="42">
        <f t="shared" si="3"/>
        <v>0</v>
      </c>
      <c r="AC50" s="42">
        <f t="shared" si="4"/>
        <v>0</v>
      </c>
      <c r="AD50" s="42">
        <f t="shared" si="5"/>
        <v>0</v>
      </c>
      <c r="AE50" s="42">
        <f t="shared" si="6"/>
        <v>0</v>
      </c>
      <c r="AF50" s="42">
        <f t="shared" si="7"/>
        <v>0</v>
      </c>
      <c r="AG50" s="42">
        <f t="shared" si="8"/>
        <v>0</v>
      </c>
      <c r="AH50" s="42"/>
      <c r="AI50" s="42">
        <f t="shared" si="25"/>
        <v>0</v>
      </c>
      <c r="AJ50" s="34">
        <f t="shared" si="9"/>
        <v>0</v>
      </c>
      <c r="AK50" s="34">
        <f t="shared" si="10"/>
        <v>0</v>
      </c>
      <c r="AL50" s="34">
        <f t="shared" si="11"/>
        <v>0</v>
      </c>
      <c r="AM50" s="34">
        <f t="shared" si="12"/>
        <v>0</v>
      </c>
      <c r="AN50" s="34">
        <f t="shared" si="13"/>
        <v>0</v>
      </c>
      <c r="AO50" s="34">
        <f t="shared" si="14"/>
        <v>0</v>
      </c>
      <c r="AP50" s="34">
        <f t="shared" si="15"/>
        <v>0</v>
      </c>
    </row>
    <row r="51" spans="2:42" ht="27" customHeight="1">
      <c r="B51" s="35">
        <v>14</v>
      </c>
      <c r="C51" s="337"/>
      <c r="D51" s="331"/>
      <c r="E51" s="326"/>
      <c r="F51" s="331"/>
      <c r="G51" s="334"/>
      <c r="H51" s="67" t="s">
        <v>19</v>
      </c>
      <c r="I51" s="339"/>
      <c r="J51" s="339"/>
      <c r="K51" s="340"/>
      <c r="L51" s="341"/>
      <c r="M51" s="100" t="s">
        <v>99</v>
      </c>
      <c r="N51" s="345"/>
      <c r="O51" s="349"/>
      <c r="P51" s="50">
        <f t="shared" si="16"/>
        <v>0</v>
      </c>
      <c r="Q51" s="51">
        <f t="shared" si="17"/>
        <v>0</v>
      </c>
      <c r="R51" s="52">
        <f t="shared" si="18"/>
        <v>0</v>
      </c>
      <c r="S51" s="51">
        <f t="shared" si="19"/>
        <v>0</v>
      </c>
      <c r="T51" s="52">
        <f t="shared" si="20"/>
        <v>0</v>
      </c>
      <c r="U51" s="51">
        <f t="shared" si="21"/>
        <v>0</v>
      </c>
      <c r="V51" s="53">
        <f t="shared" si="22"/>
        <v>0</v>
      </c>
      <c r="W51" s="52">
        <f t="shared" si="23"/>
        <v>0</v>
      </c>
      <c r="X51" s="54">
        <f t="shared" si="24"/>
        <v>0</v>
      </c>
      <c r="Y51" s="42">
        <f t="shared" si="0"/>
        <v>0</v>
      </c>
      <c r="Z51" s="42">
        <f t="shared" si="1"/>
        <v>0</v>
      </c>
      <c r="AA51" s="42">
        <f t="shared" si="2"/>
        <v>0</v>
      </c>
      <c r="AB51" s="42">
        <f t="shared" si="3"/>
        <v>0</v>
      </c>
      <c r="AC51" s="42">
        <f t="shared" si="4"/>
        <v>0</v>
      </c>
      <c r="AD51" s="42">
        <f t="shared" si="5"/>
        <v>0</v>
      </c>
      <c r="AE51" s="42">
        <f t="shared" si="6"/>
        <v>0</v>
      </c>
      <c r="AF51" s="42">
        <f t="shared" si="7"/>
        <v>0</v>
      </c>
      <c r="AG51" s="42">
        <f t="shared" si="8"/>
        <v>0</v>
      </c>
      <c r="AH51" s="42"/>
      <c r="AI51" s="42">
        <f t="shared" si="25"/>
        <v>0</v>
      </c>
      <c r="AJ51" s="34">
        <f t="shared" si="9"/>
        <v>0</v>
      </c>
      <c r="AK51" s="34">
        <f t="shared" si="10"/>
        <v>0</v>
      </c>
      <c r="AL51" s="34">
        <f t="shared" si="11"/>
        <v>0</v>
      </c>
      <c r="AM51" s="34">
        <f t="shared" si="12"/>
        <v>0</v>
      </c>
      <c r="AN51" s="34">
        <f t="shared" si="13"/>
        <v>0</v>
      </c>
      <c r="AO51" s="34">
        <f t="shared" si="14"/>
        <v>0</v>
      </c>
      <c r="AP51" s="34">
        <f t="shared" si="15"/>
        <v>0</v>
      </c>
    </row>
    <row r="52" spans="2:42" ht="27" customHeight="1">
      <c r="B52" s="35">
        <v>15</v>
      </c>
      <c r="C52" s="337"/>
      <c r="D52" s="331"/>
      <c r="E52" s="326"/>
      <c r="F52" s="331"/>
      <c r="G52" s="334"/>
      <c r="H52" s="68" t="s">
        <v>19</v>
      </c>
      <c r="I52" s="342"/>
      <c r="J52" s="342"/>
      <c r="K52" s="343"/>
      <c r="L52" s="344"/>
      <c r="M52" s="99" t="s">
        <v>100</v>
      </c>
      <c r="N52" s="347"/>
      <c r="O52" s="348"/>
      <c r="P52" s="55">
        <f t="shared" si="16"/>
        <v>0</v>
      </c>
      <c r="Q52" s="56">
        <f t="shared" si="17"/>
        <v>0</v>
      </c>
      <c r="R52" s="57">
        <f t="shared" si="18"/>
        <v>0</v>
      </c>
      <c r="S52" s="56">
        <f t="shared" si="19"/>
        <v>0</v>
      </c>
      <c r="T52" s="57">
        <f t="shared" si="20"/>
        <v>0</v>
      </c>
      <c r="U52" s="56">
        <f t="shared" si="21"/>
        <v>0</v>
      </c>
      <c r="V52" s="58">
        <f t="shared" si="22"/>
        <v>0</v>
      </c>
      <c r="W52" s="57">
        <f t="shared" si="23"/>
        <v>0</v>
      </c>
      <c r="X52" s="59">
        <f t="shared" si="24"/>
        <v>0</v>
      </c>
      <c r="Y52" s="42">
        <f t="shared" si="0"/>
        <v>0</v>
      </c>
      <c r="Z52" s="42">
        <f t="shared" si="1"/>
        <v>0</v>
      </c>
      <c r="AA52" s="42">
        <f t="shared" si="2"/>
        <v>0</v>
      </c>
      <c r="AB52" s="42">
        <f t="shared" si="3"/>
        <v>0</v>
      </c>
      <c r="AC52" s="42">
        <f t="shared" si="4"/>
        <v>0</v>
      </c>
      <c r="AD52" s="42">
        <f t="shared" si="5"/>
        <v>0</v>
      </c>
      <c r="AE52" s="42">
        <f t="shared" si="6"/>
        <v>0</v>
      </c>
      <c r="AF52" s="42">
        <f t="shared" si="7"/>
        <v>0</v>
      </c>
      <c r="AG52" s="42">
        <f t="shared" si="8"/>
        <v>0</v>
      </c>
      <c r="AH52" s="42"/>
      <c r="AI52" s="42">
        <f t="shared" si="25"/>
        <v>0</v>
      </c>
      <c r="AJ52" s="34">
        <f t="shared" si="9"/>
        <v>0</v>
      </c>
      <c r="AK52" s="34">
        <f t="shared" si="10"/>
        <v>0</v>
      </c>
      <c r="AL52" s="34">
        <f t="shared" si="11"/>
        <v>0</v>
      </c>
      <c r="AM52" s="34">
        <f t="shared" si="12"/>
        <v>0</v>
      </c>
      <c r="AN52" s="34">
        <f t="shared" si="13"/>
        <v>0</v>
      </c>
      <c r="AO52" s="34">
        <f t="shared" si="14"/>
        <v>0</v>
      </c>
      <c r="AP52" s="34">
        <f t="shared" si="15"/>
        <v>0</v>
      </c>
    </row>
    <row r="53" spans="2:42" ht="27" customHeight="1">
      <c r="B53" s="35">
        <v>16</v>
      </c>
      <c r="C53" s="337"/>
      <c r="D53" s="331"/>
      <c r="E53" s="326"/>
      <c r="F53" s="331"/>
      <c r="G53" s="334"/>
      <c r="H53" s="67" t="s">
        <v>19</v>
      </c>
      <c r="I53" s="339"/>
      <c r="J53" s="339"/>
      <c r="K53" s="340"/>
      <c r="L53" s="341"/>
      <c r="M53" s="100" t="s">
        <v>91</v>
      </c>
      <c r="N53" s="345"/>
      <c r="O53" s="349"/>
      <c r="P53" s="60">
        <f t="shared" si="16"/>
        <v>0</v>
      </c>
      <c r="Q53" s="61">
        <f t="shared" si="17"/>
        <v>0</v>
      </c>
      <c r="R53" s="62">
        <f t="shared" si="18"/>
        <v>0</v>
      </c>
      <c r="S53" s="61">
        <f t="shared" si="19"/>
        <v>0</v>
      </c>
      <c r="T53" s="62">
        <f t="shared" si="20"/>
        <v>0</v>
      </c>
      <c r="U53" s="61">
        <f t="shared" si="21"/>
        <v>0</v>
      </c>
      <c r="V53" s="63">
        <f t="shared" si="22"/>
        <v>0</v>
      </c>
      <c r="W53" s="62">
        <f t="shared" si="23"/>
        <v>0</v>
      </c>
      <c r="X53" s="64">
        <f t="shared" si="24"/>
        <v>0</v>
      </c>
      <c r="Y53" s="42">
        <f t="shared" si="0"/>
        <v>0</v>
      </c>
      <c r="Z53" s="42">
        <f t="shared" si="1"/>
        <v>0</v>
      </c>
      <c r="AA53" s="42">
        <f t="shared" si="2"/>
        <v>0</v>
      </c>
      <c r="AB53" s="42">
        <f t="shared" si="3"/>
        <v>0</v>
      </c>
      <c r="AC53" s="42">
        <f t="shared" si="4"/>
        <v>0</v>
      </c>
      <c r="AD53" s="42">
        <f t="shared" si="5"/>
        <v>0</v>
      </c>
      <c r="AE53" s="42">
        <f t="shared" si="6"/>
        <v>0</v>
      </c>
      <c r="AF53" s="42">
        <f t="shared" si="7"/>
        <v>0</v>
      </c>
      <c r="AG53" s="42">
        <f t="shared" si="8"/>
        <v>0</v>
      </c>
      <c r="AH53" s="42"/>
      <c r="AI53" s="42">
        <f t="shared" si="25"/>
        <v>0</v>
      </c>
      <c r="AJ53" s="34">
        <f t="shared" si="9"/>
        <v>0</v>
      </c>
      <c r="AK53" s="34">
        <f t="shared" si="10"/>
        <v>0</v>
      </c>
      <c r="AL53" s="34">
        <f t="shared" si="11"/>
        <v>0</v>
      </c>
      <c r="AM53" s="34">
        <f t="shared" si="12"/>
        <v>0</v>
      </c>
      <c r="AN53" s="34">
        <f t="shared" si="13"/>
        <v>0</v>
      </c>
      <c r="AO53" s="34">
        <f t="shared" si="14"/>
        <v>0</v>
      </c>
      <c r="AP53" s="34">
        <f t="shared" si="15"/>
        <v>0</v>
      </c>
    </row>
    <row r="54" spans="2:42" ht="27" customHeight="1">
      <c r="B54" s="35">
        <v>17</v>
      </c>
      <c r="C54" s="337"/>
      <c r="D54" s="331"/>
      <c r="E54" s="326"/>
      <c r="F54" s="331"/>
      <c r="G54" s="334"/>
      <c r="H54" s="68" t="s">
        <v>19</v>
      </c>
      <c r="I54" s="342"/>
      <c r="J54" s="342"/>
      <c r="K54" s="343"/>
      <c r="L54" s="344"/>
      <c r="M54" s="99" t="s">
        <v>101</v>
      </c>
      <c r="N54" s="347"/>
      <c r="O54" s="348"/>
      <c r="P54" s="45">
        <f t="shared" si="16"/>
        <v>0</v>
      </c>
      <c r="Q54" s="46">
        <f t="shared" si="17"/>
        <v>0</v>
      </c>
      <c r="R54" s="47">
        <f t="shared" si="18"/>
        <v>0</v>
      </c>
      <c r="S54" s="46">
        <f t="shared" si="19"/>
        <v>0</v>
      </c>
      <c r="T54" s="47">
        <f t="shared" si="20"/>
        <v>0</v>
      </c>
      <c r="U54" s="46">
        <f t="shared" si="21"/>
        <v>0</v>
      </c>
      <c r="V54" s="48">
        <f t="shared" si="22"/>
        <v>0</v>
      </c>
      <c r="W54" s="47">
        <f t="shared" si="23"/>
        <v>0</v>
      </c>
      <c r="X54" s="49">
        <f t="shared" si="24"/>
        <v>0</v>
      </c>
      <c r="Y54" s="42">
        <f t="shared" si="0"/>
        <v>0</v>
      </c>
      <c r="Z54" s="42">
        <f t="shared" si="1"/>
        <v>0</v>
      </c>
      <c r="AA54" s="42">
        <f t="shared" si="2"/>
        <v>0</v>
      </c>
      <c r="AB54" s="42">
        <f t="shared" si="3"/>
        <v>0</v>
      </c>
      <c r="AC54" s="42">
        <f t="shared" si="4"/>
        <v>0</v>
      </c>
      <c r="AD54" s="42">
        <f t="shared" si="5"/>
        <v>0</v>
      </c>
      <c r="AE54" s="42">
        <f t="shared" si="6"/>
        <v>0</v>
      </c>
      <c r="AF54" s="42">
        <f t="shared" si="7"/>
        <v>0</v>
      </c>
      <c r="AG54" s="42">
        <f t="shared" si="8"/>
        <v>0</v>
      </c>
      <c r="AH54" s="42"/>
      <c r="AI54" s="42">
        <f t="shared" si="25"/>
        <v>0</v>
      </c>
      <c r="AJ54" s="34">
        <f t="shared" si="9"/>
        <v>0</v>
      </c>
      <c r="AK54" s="34">
        <f t="shared" si="10"/>
        <v>0</v>
      </c>
      <c r="AL54" s="34">
        <f t="shared" si="11"/>
        <v>0</v>
      </c>
      <c r="AM54" s="34">
        <f t="shared" si="12"/>
        <v>0</v>
      </c>
      <c r="AN54" s="34">
        <f t="shared" si="13"/>
        <v>0</v>
      </c>
      <c r="AO54" s="34">
        <f t="shared" si="14"/>
        <v>0</v>
      </c>
      <c r="AP54" s="34">
        <f t="shared" si="15"/>
        <v>0</v>
      </c>
    </row>
    <row r="55" spans="2:42" ht="27" customHeight="1">
      <c r="B55" s="35">
        <v>18</v>
      </c>
      <c r="C55" s="337"/>
      <c r="D55" s="331"/>
      <c r="E55" s="326"/>
      <c r="F55" s="331"/>
      <c r="G55" s="334"/>
      <c r="H55" s="68" t="s">
        <v>19</v>
      </c>
      <c r="I55" s="342"/>
      <c r="J55" s="342"/>
      <c r="K55" s="343"/>
      <c r="L55" s="344"/>
      <c r="M55" s="99" t="s">
        <v>102</v>
      </c>
      <c r="N55" s="350"/>
      <c r="O55" s="351"/>
      <c r="P55" s="60">
        <f t="shared" si="16"/>
        <v>0</v>
      </c>
      <c r="Q55" s="61">
        <f t="shared" si="17"/>
        <v>0</v>
      </c>
      <c r="R55" s="62">
        <f t="shared" si="18"/>
        <v>0</v>
      </c>
      <c r="S55" s="61">
        <f t="shared" si="19"/>
        <v>0</v>
      </c>
      <c r="T55" s="62">
        <f t="shared" si="20"/>
        <v>0</v>
      </c>
      <c r="U55" s="61">
        <f t="shared" si="21"/>
        <v>0</v>
      </c>
      <c r="V55" s="63">
        <f t="shared" si="22"/>
        <v>0</v>
      </c>
      <c r="W55" s="62">
        <f t="shared" si="23"/>
        <v>0</v>
      </c>
      <c r="X55" s="64">
        <f t="shared" si="24"/>
        <v>0</v>
      </c>
      <c r="Y55" s="42">
        <f t="shared" si="0"/>
        <v>0</v>
      </c>
      <c r="Z55" s="42">
        <f t="shared" si="1"/>
        <v>0</v>
      </c>
      <c r="AA55" s="42">
        <f t="shared" si="2"/>
        <v>0</v>
      </c>
      <c r="AB55" s="42">
        <f t="shared" si="3"/>
        <v>0</v>
      </c>
      <c r="AC55" s="42">
        <f t="shared" si="4"/>
        <v>0</v>
      </c>
      <c r="AD55" s="42">
        <f t="shared" si="5"/>
        <v>0</v>
      </c>
      <c r="AE55" s="42">
        <f t="shared" si="6"/>
        <v>0</v>
      </c>
      <c r="AF55" s="42">
        <f t="shared" si="7"/>
        <v>0</v>
      </c>
      <c r="AG55" s="42">
        <f t="shared" si="8"/>
        <v>0</v>
      </c>
      <c r="AH55" s="42"/>
      <c r="AI55" s="42">
        <f t="shared" si="25"/>
        <v>0</v>
      </c>
      <c r="AJ55" s="34">
        <f t="shared" si="9"/>
        <v>0</v>
      </c>
      <c r="AK55" s="34">
        <f t="shared" si="10"/>
        <v>0</v>
      </c>
      <c r="AL55" s="34">
        <f t="shared" si="11"/>
        <v>0</v>
      </c>
      <c r="AM55" s="34">
        <f t="shared" si="12"/>
        <v>0</v>
      </c>
      <c r="AN55" s="34">
        <f t="shared" si="13"/>
        <v>0</v>
      </c>
      <c r="AO55" s="34">
        <f t="shared" si="14"/>
        <v>0</v>
      </c>
      <c r="AP55" s="34">
        <f t="shared" si="15"/>
        <v>0</v>
      </c>
    </row>
    <row r="56" spans="2:15" ht="27" customHeight="1" hidden="1">
      <c r="B56" s="312" t="s">
        <v>416</v>
      </c>
      <c r="C56" s="96"/>
      <c r="D56" s="97"/>
      <c r="E56" s="76"/>
      <c r="F56" s="111"/>
      <c r="G56" s="496" t="s">
        <v>103</v>
      </c>
      <c r="H56" s="497"/>
      <c r="I56" s="113"/>
      <c r="J56" s="112" t="s">
        <v>24</v>
      </c>
      <c r="N56" s="426" t="s">
        <v>460</v>
      </c>
      <c r="O56" s="426"/>
    </row>
    <row r="57" spans="2:19" ht="27" customHeight="1" hidden="1">
      <c r="B57" s="35" t="s">
        <v>83</v>
      </c>
      <c r="C57" s="96"/>
      <c r="D57" s="97"/>
      <c r="E57" s="76"/>
      <c r="F57" s="111"/>
      <c r="G57" s="496" t="s">
        <v>103</v>
      </c>
      <c r="H57" s="497"/>
      <c r="I57" s="113"/>
      <c r="J57" s="112" t="s">
        <v>24</v>
      </c>
      <c r="N57" s="427"/>
      <c r="O57" s="427"/>
      <c r="P57" s="139"/>
      <c r="Q57" s="139"/>
      <c r="R57" s="139"/>
      <c r="S57" s="139"/>
    </row>
    <row r="58" spans="2:15" ht="13.5" customHeight="1">
      <c r="B58" s="43" t="s">
        <v>215</v>
      </c>
      <c r="C58" s="93" t="s">
        <v>37</v>
      </c>
      <c r="D58" s="92" t="s">
        <v>38</v>
      </c>
      <c r="E58" s="71" t="s">
        <v>87</v>
      </c>
      <c r="F58" s="72" t="s">
        <v>88</v>
      </c>
      <c r="G58" s="89"/>
      <c r="H58" s="89"/>
      <c r="I58" s="89"/>
      <c r="J58" s="89"/>
      <c r="K58" s="89"/>
      <c r="L58" s="89"/>
      <c r="N58" s="427"/>
      <c r="O58" s="427"/>
    </row>
    <row r="59" spans="2:15" ht="27" customHeight="1">
      <c r="B59" s="87" t="s">
        <v>148</v>
      </c>
      <c r="C59" s="326"/>
      <c r="D59" s="327"/>
      <c r="E59" s="326"/>
      <c r="F59" s="331"/>
      <c r="G59" s="89"/>
      <c r="H59" s="89"/>
      <c r="I59" s="89"/>
      <c r="J59" s="89"/>
      <c r="K59" s="89"/>
      <c r="L59" s="89"/>
      <c r="N59" s="427"/>
      <c r="O59" s="427"/>
    </row>
    <row r="60" spans="2:15" ht="13.5" customHeight="1">
      <c r="B60" s="486" t="s">
        <v>405</v>
      </c>
      <c r="C60" s="41" t="s">
        <v>54</v>
      </c>
      <c r="D60" s="40" t="s">
        <v>56</v>
      </c>
      <c r="E60" s="472" t="s">
        <v>57</v>
      </c>
      <c r="F60" s="462"/>
      <c r="G60" s="89"/>
      <c r="H60" s="89"/>
      <c r="I60" s="89"/>
      <c r="J60" s="89"/>
      <c r="K60" s="89"/>
      <c r="L60" s="89"/>
      <c r="N60" s="427"/>
      <c r="O60" s="427"/>
    </row>
    <row r="61" spans="2:12" ht="27" customHeight="1">
      <c r="B61" s="460"/>
      <c r="C61" s="329"/>
      <c r="D61" s="323"/>
      <c r="E61" s="470"/>
      <c r="F61" s="471"/>
      <c r="G61" s="89"/>
      <c r="H61" s="319" t="s">
        <v>379</v>
      </c>
      <c r="I61" s="89"/>
      <c r="J61" s="89"/>
      <c r="K61" s="89"/>
      <c r="L61" s="89"/>
    </row>
    <row r="62" spans="2:15" ht="15" customHeight="1">
      <c r="B62" s="43"/>
      <c r="C62" s="41" t="s">
        <v>58</v>
      </c>
      <c r="D62" s="90" t="s">
        <v>59</v>
      </c>
      <c r="E62" s="91" t="s">
        <v>5</v>
      </c>
      <c r="F62" s="88"/>
      <c r="H62" s="509" t="s">
        <v>216</v>
      </c>
      <c r="I62" s="509"/>
      <c r="J62" s="509"/>
      <c r="K62" s="509"/>
      <c r="L62" s="509"/>
      <c r="M62" s="509"/>
      <c r="N62" s="509"/>
      <c r="O62" s="509"/>
    </row>
    <row r="63" spans="2:15" ht="27" customHeight="1">
      <c r="B63" s="35" t="s">
        <v>217</v>
      </c>
      <c r="C63" s="322"/>
      <c r="D63" s="324"/>
      <c r="E63" s="325"/>
      <c r="F63" s="463" t="s">
        <v>104</v>
      </c>
      <c r="G63" s="89"/>
      <c r="H63" s="509"/>
      <c r="I63" s="509"/>
      <c r="J63" s="509"/>
      <c r="K63" s="509"/>
      <c r="L63" s="509"/>
      <c r="M63" s="509"/>
      <c r="N63" s="509"/>
      <c r="O63" s="509"/>
    </row>
    <row r="64" spans="2:12" ht="27" customHeight="1">
      <c r="B64" s="35" t="s">
        <v>219</v>
      </c>
      <c r="C64" s="322"/>
      <c r="D64" s="324"/>
      <c r="E64" s="325"/>
      <c r="F64" s="464"/>
      <c r="G64" s="117"/>
      <c r="H64" s="117"/>
      <c r="I64" s="117"/>
      <c r="J64" s="117"/>
      <c r="K64" s="89"/>
      <c r="L64" s="89"/>
    </row>
    <row r="65" spans="2:12" ht="27" customHeight="1">
      <c r="B65" s="94" t="s">
        <v>218</v>
      </c>
      <c r="C65" s="322"/>
      <c r="D65" s="324"/>
      <c r="E65" s="325"/>
      <c r="F65" s="464"/>
      <c r="G65" s="89"/>
      <c r="H65" s="89"/>
      <c r="I65" s="89"/>
      <c r="J65" s="89"/>
      <c r="K65" s="89"/>
      <c r="L65" s="89"/>
    </row>
    <row r="66" ht="13.5">
      <c r="F66" s="189"/>
    </row>
  </sheetData>
  <sheetProtection sheet="1" selectLockedCells="1"/>
  <protectedRanges>
    <protectedRange sqref="C3:C6 C8:D9 C11:F11 C13:E14 C18:F18 H18 C20:E22 C25:D25 I25 C26:F27 C28:H28 F29 D29:D30 C33:H33 C34:F34 D35 F35 D36:J37 C38 C41:G55 I41:L55 N41:O55 C61:F61 H61 C63:E65 C59:F59 C16:F16 E4:E5" name="範囲1"/>
  </protectedRanges>
  <mergeCells count="86">
    <mergeCell ref="M6:O6"/>
    <mergeCell ref="E5:F5"/>
    <mergeCell ref="M3:O5"/>
    <mergeCell ref="H62:O63"/>
    <mergeCell ref="F63:F65"/>
    <mergeCell ref="G25:H25"/>
    <mergeCell ref="E17:F17"/>
    <mergeCell ref="F13:J14"/>
    <mergeCell ref="H39:K39"/>
    <mergeCell ref="G56:H56"/>
    <mergeCell ref="B60:B61"/>
    <mergeCell ref="E60:F60"/>
    <mergeCell ref="E61:F61"/>
    <mergeCell ref="C31:D31"/>
    <mergeCell ref="E31:F31"/>
    <mergeCell ref="D37:J37"/>
    <mergeCell ref="B34:B37"/>
    <mergeCell ref="E38:M38"/>
    <mergeCell ref="D36:J36"/>
    <mergeCell ref="G57:H57"/>
    <mergeCell ref="G28:H28"/>
    <mergeCell ref="G33:H33"/>
    <mergeCell ref="Y39:Y40"/>
    <mergeCell ref="D30:J30"/>
    <mergeCell ref="X39:X40"/>
    <mergeCell ref="P39:P40"/>
    <mergeCell ref="Q39:Q40"/>
    <mergeCell ref="O39:O40"/>
    <mergeCell ref="V39:V40"/>
    <mergeCell ref="W39:W40"/>
    <mergeCell ref="B10:B11"/>
    <mergeCell ref="E11:F11"/>
    <mergeCell ref="E10:F10"/>
    <mergeCell ref="E18:F18"/>
    <mergeCell ref="B17:B18"/>
    <mergeCell ref="B29:B30"/>
    <mergeCell ref="C23:D23"/>
    <mergeCell ref="E23:F23"/>
    <mergeCell ref="B31:B32"/>
    <mergeCell ref="B39:B40"/>
    <mergeCell ref="B23:B24"/>
    <mergeCell ref="AF39:AF40"/>
    <mergeCell ref="G39:G40"/>
    <mergeCell ref="F20:F22"/>
    <mergeCell ref="C38:D38"/>
    <mergeCell ref="C39:D39"/>
    <mergeCell ref="E39:F39"/>
    <mergeCell ref="AD39:AD40"/>
    <mergeCell ref="AM39:AM40"/>
    <mergeCell ref="AN39:AN40"/>
    <mergeCell ref="AO39:AO40"/>
    <mergeCell ref="AP39:AP40"/>
    <mergeCell ref="AI39:AI40"/>
    <mergeCell ref="AJ39:AJ40"/>
    <mergeCell ref="AK39:AK40"/>
    <mergeCell ref="AL39:AL40"/>
    <mergeCell ref="AG39:AG40"/>
    <mergeCell ref="Z39:Z40"/>
    <mergeCell ref="AA39:AA40"/>
    <mergeCell ref="AB39:AB40"/>
    <mergeCell ref="AC39:AC40"/>
    <mergeCell ref="R39:R40"/>
    <mergeCell ref="S39:S40"/>
    <mergeCell ref="T39:T40"/>
    <mergeCell ref="U39:U40"/>
    <mergeCell ref="AE39:AE40"/>
    <mergeCell ref="I8:J8"/>
    <mergeCell ref="N39:N40"/>
    <mergeCell ref="I7:J7"/>
    <mergeCell ref="I9:J9"/>
    <mergeCell ref="K7:L7"/>
    <mergeCell ref="K8:L8"/>
    <mergeCell ref="K9:L9"/>
    <mergeCell ref="I23:N24"/>
    <mergeCell ref="L39:M40"/>
    <mergeCell ref="M7:O7"/>
    <mergeCell ref="M1:AV2"/>
    <mergeCell ref="AR3:AR6"/>
    <mergeCell ref="B2:L2"/>
    <mergeCell ref="H19:L21"/>
    <mergeCell ref="N56:O60"/>
    <mergeCell ref="B1:L1"/>
    <mergeCell ref="G7:H7"/>
    <mergeCell ref="G8:H8"/>
    <mergeCell ref="G9:H9"/>
    <mergeCell ref="G6:L6"/>
  </mergeCells>
  <dataValidations count="22">
    <dataValidation allowBlank="1" showInputMessage="1" showErrorMessage="1" error="カタカナで入力してください。" imeMode="fullKatakana" sqref="C8:E8 E41:F57 G8 K8 I8 E25:F28 E29 E33:F34 E35 E59:F59 E16:F16"/>
    <dataValidation type="whole" allowBlank="1" showInputMessage="1" showErrorMessage="1" error="半角数字で入力してください。&#10;1 ～ 12" imeMode="off" sqref="J41:J55">
      <formula1>1</formula1>
      <formula2>12</formula2>
    </dataValidation>
    <dataValidation type="whole" allowBlank="1" showInputMessage="1" showErrorMessage="1" error="半角数字で入力してください。&#10;1 ～ 31" imeMode="off" sqref="K41:K55">
      <formula1>1</formula1>
      <formula2>31</formula2>
    </dataValidation>
    <dataValidation type="whole" allowBlank="1" showInputMessage="1" showErrorMessage="1" error="整数で入力してください。" imeMode="off" sqref="L41:L55">
      <formula1>100</formula1>
      <formula2>210</formula2>
    </dataValidation>
    <dataValidation type="whole" allowBlank="1" showInputMessage="1" showErrorMessage="1" imeMode="off" sqref="O41:O55">
      <formula1>500000000</formula1>
      <formula2>699999999</formula2>
    </dataValidation>
    <dataValidation type="whole" allowBlank="1" showInputMessage="1" showErrorMessage="1" error="半角数字で入力してください。&#10;3 or 2 or 1" sqref="G41:G55">
      <formula1>1</formula1>
      <formula2>3</formula2>
    </dataValidation>
    <dataValidation type="list" allowBlank="1" showInputMessage="1" showErrorMessage="1" sqref="G28">
      <formula1>$Y$28:$AA$28</formula1>
    </dataValidation>
    <dataValidation type="list" allowBlank="1" showInputMessage="1" showErrorMessage="1" sqref="G33:H33">
      <formula1>$Y$33:$AA$33</formula1>
    </dataValidation>
    <dataValidation allowBlank="1" showInputMessage="1" showErrorMessage="1" imeMode="fullKatakana" sqref="C58:D58 C19 C15:D15 C12 I56:I57 I25 C62"/>
    <dataValidation allowBlank="1" showInputMessage="1" showErrorMessage="1" imeMode="on" sqref="C41:D57 C18:F18 C11:F11 C13:E14 C16:D16 I9 C20:E22 C63:E65 C9:E9 G9 K9 D25:D28 C25:C29 C33:D34 C35:C36 D36:J36 C61:F61 C59:D59"/>
    <dataValidation type="list" allowBlank="1" showInputMessage="1" showErrorMessage="1" imeMode="on" sqref="C3">
      <formula1>$AI$4:$AI$12</formula1>
    </dataValidation>
    <dataValidation type="list" allowBlank="1" showInputMessage="1" showErrorMessage="1" imeMode="on" sqref="D29 D35">
      <formula1>$Y$29:$AA$29</formula1>
    </dataValidation>
    <dataValidation type="whole" allowBlank="1" showInputMessage="1" showErrorMessage="1" error="カタカナで入力してください。" imeMode="off" sqref="F29 F35">
      <formula1>15</formula1>
      <formula2>99</formula2>
    </dataValidation>
    <dataValidation type="whole" allowBlank="1" showInputMessage="1" showErrorMessage="1" imeMode="off" sqref="C38:D38">
      <formula1>300000000</formula1>
      <formula2>499999999</formula2>
    </dataValidation>
    <dataValidation type="list" allowBlank="1" showInputMessage="1" showErrorMessage="1" imeMode="on" sqref="C4">
      <formula1>$Y$5:$AC$5</formula1>
    </dataValidation>
    <dataValidation type="list" allowBlank="1" showInputMessage="1" showErrorMessage="1" imeMode="on" sqref="C6">
      <formula1>$Y$6:$Z$6</formula1>
    </dataValidation>
    <dataValidation type="list" showInputMessage="1" showErrorMessage="1" sqref="H61 N41:N55 H18">
      <formula1>$Y$7:$Y$8</formula1>
    </dataValidation>
    <dataValidation type="list" allowBlank="1" showInputMessage="1" showErrorMessage="1" imeMode="on" sqref="C5">
      <formula1>$AJ$3:$AQ$3</formula1>
    </dataValidation>
    <dataValidation allowBlank="1" showInputMessage="1" showErrorMessage="1" imeMode="hiragana" sqref="D30:J30 D37:J37"/>
    <dataValidation type="whole" allowBlank="1" showInputMessage="1" showErrorMessage="1" imeMode="off" sqref="I41:I55">
      <formula1>10</formula1>
      <formula2>14</formula2>
    </dataValidation>
    <dataValidation allowBlank="1" showInputMessage="1" showErrorMessage="1" imeMode="off" sqref="E5:F5"/>
    <dataValidation type="textLength" allowBlank="1" showInputMessage="1" showErrorMessage="1" imeMode="hiragana" sqref="E4">
      <formula1>1</formula1>
      <formula2>4</formula2>
    </dataValidation>
  </dataValidations>
  <printOptions/>
  <pageMargins left="0.7" right="0.7" top="0.75" bottom="0.75" header="0.3" footer="0.3"/>
  <pageSetup fitToHeight="1" fitToWidth="1" horizontalDpi="600" verticalDpi="600" orientation="portrait" paperSize="8" scale="76" r:id="rId4"/>
  <drawing r:id="rId3"/>
  <legacyDrawing r:id="rId2"/>
</worksheet>
</file>

<file path=xl/worksheets/sheet3.xml><?xml version="1.0" encoding="utf-8"?>
<worksheet xmlns="http://schemas.openxmlformats.org/spreadsheetml/2006/main" xmlns:r="http://schemas.openxmlformats.org/officeDocument/2006/relationships">
  <dimension ref="A1:AQ57"/>
  <sheetViews>
    <sheetView showGridLines="0" zoomScalePageLayoutView="0" workbookViewId="0" topLeftCell="C1">
      <selection activeCell="A1" sqref="A1:AN1"/>
    </sheetView>
  </sheetViews>
  <sheetFormatPr defaultColWidth="9.00390625" defaultRowHeight="13.5"/>
  <cols>
    <col min="1" max="1" width="3.6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875" style="1" customWidth="1"/>
    <col min="41" max="41" width="4.75390625" style="1" customWidth="1"/>
    <col min="42" max="16384" width="9.00390625" style="1" customWidth="1"/>
  </cols>
  <sheetData>
    <row r="1" spans="1:40" ht="31.5" customHeight="1">
      <c r="A1" s="521" t="s">
        <v>473</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row>
    <row r="2" spans="1:39" ht="24" customHeight="1">
      <c r="A2" s="653"/>
      <c r="B2" s="10"/>
      <c r="C2" s="654"/>
      <c r="D2" s="654"/>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row>
    <row r="3" spans="1:29" ht="17.25" customHeight="1" thickBot="1">
      <c r="A3" s="653"/>
      <c r="C3" s="7"/>
      <c r="D3" s="2"/>
      <c r="E3" s="14"/>
      <c r="F3" s="14"/>
      <c r="G3" s="14"/>
      <c r="H3" s="14"/>
      <c r="I3" s="14"/>
      <c r="J3" s="14"/>
      <c r="K3" s="14"/>
      <c r="L3" s="14"/>
      <c r="M3" s="14"/>
      <c r="N3" s="14"/>
      <c r="O3" s="14"/>
      <c r="P3" s="14"/>
      <c r="Q3" s="14"/>
      <c r="R3" s="14"/>
      <c r="S3" s="14"/>
      <c r="T3" s="14"/>
      <c r="U3" s="14"/>
      <c r="V3" s="14"/>
      <c r="W3" s="14"/>
      <c r="X3" s="131"/>
      <c r="Y3" s="131"/>
      <c r="Z3" s="132"/>
      <c r="AA3" s="132"/>
      <c r="AB3" s="13"/>
      <c r="AC3" s="13"/>
    </row>
    <row r="4" spans="1:43" ht="14.25" customHeight="1">
      <c r="A4" s="653"/>
      <c r="C4" s="656"/>
      <c r="D4" s="656"/>
      <c r="E4" s="656"/>
      <c r="F4" s="656"/>
      <c r="G4" s="656"/>
      <c r="H4" s="656"/>
      <c r="I4" s="656"/>
      <c r="J4" s="656"/>
      <c r="K4" s="656"/>
      <c r="L4" s="656"/>
      <c r="M4" s="656"/>
      <c r="N4" s="12"/>
      <c r="O4" s="12"/>
      <c r="P4" s="12"/>
      <c r="Q4" s="12"/>
      <c r="R4" s="12"/>
      <c r="S4" s="12"/>
      <c r="T4" s="12"/>
      <c r="U4" s="12"/>
      <c r="V4" s="12"/>
      <c r="W4" s="12"/>
      <c r="X4" s="657" t="s">
        <v>0</v>
      </c>
      <c r="Y4" s="658"/>
      <c r="Z4" s="658"/>
      <c r="AA4" s="659"/>
      <c r="AB4" s="658" t="s">
        <v>1</v>
      </c>
      <c r="AC4" s="658"/>
      <c r="AD4" s="658"/>
      <c r="AE4" s="659"/>
      <c r="AF4" s="657" t="s">
        <v>12</v>
      </c>
      <c r="AG4" s="658"/>
      <c r="AH4" s="658"/>
      <c r="AI4" s="658"/>
      <c r="AJ4" s="659"/>
      <c r="AK4" s="657" t="s">
        <v>2</v>
      </c>
      <c r="AL4" s="658"/>
      <c r="AM4" s="659"/>
      <c r="AN4" s="23"/>
      <c r="AO4" s="23"/>
      <c r="AP4" s="23"/>
      <c r="AQ4" s="23"/>
    </row>
    <row r="5" spans="1:43" ht="24" customHeight="1" thickBot="1">
      <c r="A5" s="653"/>
      <c r="C5" s="656"/>
      <c r="D5" s="656"/>
      <c r="E5" s="656"/>
      <c r="F5" s="656"/>
      <c r="G5" s="656"/>
      <c r="H5" s="656"/>
      <c r="I5" s="656"/>
      <c r="J5" s="656"/>
      <c r="K5" s="656"/>
      <c r="L5" s="656"/>
      <c r="M5" s="656"/>
      <c r="N5" s="26"/>
      <c r="O5" s="26"/>
      <c r="P5" s="26"/>
      <c r="Q5" s="26"/>
      <c r="R5" s="26"/>
      <c r="S5" s="26"/>
      <c r="T5" s="26"/>
      <c r="U5" s="26"/>
      <c r="V5" s="26"/>
      <c r="W5" s="14"/>
      <c r="X5" s="660">
        <f>'入力'!C3</f>
        <v>0</v>
      </c>
      <c r="Y5" s="661"/>
      <c r="Z5" s="661"/>
      <c r="AA5" s="662"/>
      <c r="AB5" s="663">
        <f>'入力'!C4</f>
        <v>0</v>
      </c>
      <c r="AC5" s="664"/>
      <c r="AD5" s="664"/>
      <c r="AE5" s="665"/>
      <c r="AF5" s="626">
        <f>'入力'!C5</f>
        <v>0</v>
      </c>
      <c r="AG5" s="627"/>
      <c r="AH5" s="627"/>
      <c r="AI5" s="627"/>
      <c r="AJ5" s="628"/>
      <c r="AK5" s="626">
        <f>'入力'!C6</f>
        <v>0</v>
      </c>
      <c r="AL5" s="627"/>
      <c r="AM5" s="628"/>
      <c r="AN5" s="11"/>
      <c r="AO5" s="11"/>
      <c r="AP5" s="11"/>
      <c r="AQ5" s="11"/>
    </row>
    <row r="6" spans="1:29" ht="9.75" customHeight="1" thickBot="1">
      <c r="A6" s="653"/>
      <c r="C6" s="2"/>
      <c r="D6" s="2"/>
      <c r="E6" s="78"/>
      <c r="F6" s="78"/>
      <c r="G6" s="78"/>
      <c r="H6" s="78"/>
      <c r="I6" s="78"/>
      <c r="J6" s="78"/>
      <c r="K6" s="78"/>
      <c r="L6" s="78"/>
      <c r="M6" s="78"/>
      <c r="N6" s="78"/>
      <c r="O6" s="78"/>
      <c r="P6" s="79"/>
      <c r="S6" s="24"/>
      <c r="T6" s="22"/>
      <c r="U6" s="22"/>
      <c r="V6" s="22"/>
      <c r="W6" s="22"/>
      <c r="X6" s="133"/>
      <c r="Y6" s="133"/>
      <c r="Z6" s="133"/>
      <c r="AA6" s="133"/>
      <c r="AB6" s="133"/>
      <c r="AC6" s="22"/>
    </row>
    <row r="7" spans="1:39" ht="13.5" customHeight="1">
      <c r="A7" s="653"/>
      <c r="C7" s="629" t="s">
        <v>10</v>
      </c>
      <c r="D7" s="630"/>
      <c r="E7" s="631" t="str">
        <f>IF('入力'!D8="","　",'入力'!C8&amp;'入力'!D8&amp;"チュウガッコウ")</f>
        <v>　</v>
      </c>
      <c r="F7" s="632"/>
      <c r="G7" s="632"/>
      <c r="H7" s="632"/>
      <c r="I7" s="632"/>
      <c r="J7" s="632"/>
      <c r="K7" s="632"/>
      <c r="L7" s="632"/>
      <c r="M7" s="632"/>
      <c r="N7" s="632"/>
      <c r="O7" s="632"/>
      <c r="P7" s="633"/>
      <c r="Q7" s="609" t="s">
        <v>105</v>
      </c>
      <c r="R7" s="634"/>
      <c r="S7" s="635"/>
      <c r="T7" s="642" t="s">
        <v>14</v>
      </c>
      <c r="U7" s="643"/>
      <c r="V7" s="644">
        <f>'入力'!C11</f>
        <v>0</v>
      </c>
      <c r="W7" s="644"/>
      <c r="X7" s="644"/>
      <c r="Y7" s="644"/>
      <c r="Z7" s="644"/>
      <c r="AA7" s="644"/>
      <c r="AB7" s="644"/>
      <c r="AC7" s="644"/>
      <c r="AD7" s="644"/>
      <c r="AE7" s="20"/>
      <c r="AF7" s="20"/>
      <c r="AG7" s="20"/>
      <c r="AH7" s="20"/>
      <c r="AI7" s="20"/>
      <c r="AJ7" s="20"/>
      <c r="AK7" s="20"/>
      <c r="AL7" s="20"/>
      <c r="AM7" s="21"/>
    </row>
    <row r="8" spans="1:39" ht="12.75" customHeight="1">
      <c r="A8" s="653"/>
      <c r="C8" s="566" t="s">
        <v>11</v>
      </c>
      <c r="D8" s="567"/>
      <c r="E8" s="645" t="str">
        <f>IF('入力'!D9="","　",'入力'!C9&amp;'入力'!D9&amp;"中学校")</f>
        <v>　</v>
      </c>
      <c r="F8" s="646"/>
      <c r="G8" s="646"/>
      <c r="H8" s="646"/>
      <c r="I8" s="646"/>
      <c r="J8" s="646"/>
      <c r="K8" s="646"/>
      <c r="L8" s="646"/>
      <c r="M8" s="646"/>
      <c r="N8" s="646"/>
      <c r="O8" s="646"/>
      <c r="P8" s="647"/>
      <c r="Q8" s="636"/>
      <c r="R8" s="637"/>
      <c r="S8" s="638"/>
      <c r="T8" s="651" t="s">
        <v>13</v>
      </c>
      <c r="U8" s="652"/>
      <c r="V8" s="596"/>
      <c r="W8" s="596"/>
      <c r="X8" s="596"/>
      <c r="Y8" s="596"/>
      <c r="Z8" s="596"/>
      <c r="AA8" s="596"/>
      <c r="AB8" s="596"/>
      <c r="AC8" s="596"/>
      <c r="AD8" s="596"/>
      <c r="AE8" s="3"/>
      <c r="AF8" s="10"/>
      <c r="AG8" s="10"/>
      <c r="AH8" s="10"/>
      <c r="AI8" s="10"/>
      <c r="AJ8" s="10"/>
      <c r="AK8" s="10"/>
      <c r="AL8" s="10"/>
      <c r="AM8" s="9"/>
    </row>
    <row r="9" spans="1:39" ht="12.75" customHeight="1">
      <c r="A9" s="653"/>
      <c r="C9" s="602"/>
      <c r="D9" s="603"/>
      <c r="E9" s="648"/>
      <c r="F9" s="649"/>
      <c r="G9" s="649"/>
      <c r="H9" s="649"/>
      <c r="I9" s="649"/>
      <c r="J9" s="649"/>
      <c r="K9" s="649"/>
      <c r="L9" s="649"/>
      <c r="M9" s="649"/>
      <c r="N9" s="649"/>
      <c r="O9" s="649"/>
      <c r="P9" s="650"/>
      <c r="Q9" s="636"/>
      <c r="R9" s="637"/>
      <c r="S9" s="638"/>
      <c r="U9" s="607">
        <f>'入力'!C5&amp;'入力'!D11&amp;'入力'!E11</f>
      </c>
      <c r="V9" s="607"/>
      <c r="W9" s="607"/>
      <c r="X9" s="607"/>
      <c r="Y9" s="607"/>
      <c r="Z9" s="607"/>
      <c r="AA9" s="607"/>
      <c r="AB9" s="607"/>
      <c r="AC9" s="607"/>
      <c r="AD9" s="607"/>
      <c r="AE9" s="607"/>
      <c r="AF9" s="607"/>
      <c r="AG9" s="607"/>
      <c r="AH9" s="607"/>
      <c r="AI9" s="607"/>
      <c r="AJ9" s="607"/>
      <c r="AK9" s="607"/>
      <c r="AL9" s="607"/>
      <c r="AM9" s="608"/>
    </row>
    <row r="10" spans="1:39" ht="13.5" customHeight="1">
      <c r="A10" s="653"/>
      <c r="C10" s="579" t="s">
        <v>10</v>
      </c>
      <c r="D10" s="580"/>
      <c r="E10" s="581" t="str">
        <f>'入力'!E26&amp;"　"&amp;'入力'!F26</f>
        <v>　</v>
      </c>
      <c r="F10" s="582"/>
      <c r="G10" s="582"/>
      <c r="H10" s="582"/>
      <c r="I10" s="582"/>
      <c r="J10" s="582"/>
      <c r="K10" s="582"/>
      <c r="L10" s="582"/>
      <c r="M10" s="582"/>
      <c r="N10" s="104"/>
      <c r="O10" s="104"/>
      <c r="P10" s="105"/>
      <c r="Q10" s="636"/>
      <c r="R10" s="637"/>
      <c r="S10" s="638"/>
      <c r="T10" s="114"/>
      <c r="U10" s="607"/>
      <c r="V10" s="607"/>
      <c r="W10" s="607"/>
      <c r="X10" s="607"/>
      <c r="Y10" s="607"/>
      <c r="Z10" s="607"/>
      <c r="AA10" s="607"/>
      <c r="AB10" s="607"/>
      <c r="AC10" s="607"/>
      <c r="AD10" s="607"/>
      <c r="AE10" s="607"/>
      <c r="AF10" s="607"/>
      <c r="AG10" s="607"/>
      <c r="AH10" s="607"/>
      <c r="AI10" s="607"/>
      <c r="AJ10" s="607"/>
      <c r="AK10" s="607"/>
      <c r="AL10" s="607"/>
      <c r="AM10" s="608"/>
    </row>
    <row r="11" spans="1:39" ht="12.75" customHeight="1">
      <c r="A11" s="653"/>
      <c r="C11" s="566" t="s">
        <v>3</v>
      </c>
      <c r="D11" s="567"/>
      <c r="E11" s="570" t="str">
        <f>'入力'!C26&amp;"　"&amp;'入力'!D26</f>
        <v>　</v>
      </c>
      <c r="F11" s="571"/>
      <c r="G11" s="571"/>
      <c r="H11" s="571"/>
      <c r="I11" s="571"/>
      <c r="J11" s="571"/>
      <c r="K11" s="571"/>
      <c r="L11" s="571"/>
      <c r="M11" s="571"/>
      <c r="N11" s="80"/>
      <c r="O11" s="80"/>
      <c r="P11" s="106"/>
      <c r="Q11" s="636"/>
      <c r="R11" s="637"/>
      <c r="S11" s="638"/>
      <c r="T11" s="576" t="s">
        <v>26</v>
      </c>
      <c r="U11" s="516"/>
      <c r="V11" s="516"/>
      <c r="W11" s="516"/>
      <c r="X11" s="565">
        <f>'入力'!C13</f>
        <v>0</v>
      </c>
      <c r="Y11" s="565"/>
      <c r="Z11" s="565"/>
      <c r="AA11" s="565"/>
      <c r="AB11" s="23" t="s">
        <v>27</v>
      </c>
      <c r="AC11" s="23"/>
      <c r="AD11" s="565">
        <f>'入力'!D13</f>
        <v>0</v>
      </c>
      <c r="AE11" s="565"/>
      <c r="AF11" s="565"/>
      <c r="AG11" s="565"/>
      <c r="AH11" s="23" t="s">
        <v>27</v>
      </c>
      <c r="AI11" s="565">
        <f>'入力'!E13</f>
        <v>0</v>
      </c>
      <c r="AJ11" s="565"/>
      <c r="AK11" s="565"/>
      <c r="AL11" s="565"/>
      <c r="AM11" s="30"/>
    </row>
    <row r="12" spans="1:39" ht="12.75" customHeight="1" thickBot="1">
      <c r="A12" s="653"/>
      <c r="C12" s="602"/>
      <c r="D12" s="603"/>
      <c r="E12" s="604"/>
      <c r="F12" s="605"/>
      <c r="G12" s="605"/>
      <c r="H12" s="605"/>
      <c r="I12" s="605"/>
      <c r="J12" s="605"/>
      <c r="K12" s="605"/>
      <c r="L12" s="605"/>
      <c r="M12" s="605"/>
      <c r="N12" s="81"/>
      <c r="O12" s="81"/>
      <c r="P12" s="107"/>
      <c r="Q12" s="639"/>
      <c r="R12" s="640"/>
      <c r="S12" s="641"/>
      <c r="T12" s="624" t="s">
        <v>28</v>
      </c>
      <c r="U12" s="625"/>
      <c r="V12" s="625"/>
      <c r="W12" s="625"/>
      <c r="X12" s="559">
        <f>'入力'!C14</f>
        <v>0</v>
      </c>
      <c r="Y12" s="559"/>
      <c r="Z12" s="559"/>
      <c r="AA12" s="559"/>
      <c r="AB12" s="23" t="s">
        <v>27</v>
      </c>
      <c r="AC12" s="23"/>
      <c r="AD12" s="559">
        <f>'入力'!D14</f>
        <v>0</v>
      </c>
      <c r="AE12" s="559"/>
      <c r="AF12" s="559"/>
      <c r="AG12" s="559"/>
      <c r="AH12" s="23" t="s">
        <v>27</v>
      </c>
      <c r="AI12" s="559">
        <f>'入力'!E14</f>
        <v>0</v>
      </c>
      <c r="AJ12" s="559"/>
      <c r="AK12" s="559"/>
      <c r="AL12" s="559"/>
      <c r="AM12" s="30"/>
    </row>
    <row r="13" spans="1:39" ht="13.5" customHeight="1">
      <c r="A13" s="653"/>
      <c r="C13" s="579" t="s">
        <v>10</v>
      </c>
      <c r="D13" s="580"/>
      <c r="E13" s="581" t="str">
        <f>'入力'!E27&amp;"　"&amp;'入力'!F27</f>
        <v>　</v>
      </c>
      <c r="F13" s="582"/>
      <c r="G13" s="582"/>
      <c r="H13" s="582"/>
      <c r="I13" s="582"/>
      <c r="J13" s="582"/>
      <c r="K13" s="582"/>
      <c r="L13" s="582"/>
      <c r="M13" s="582"/>
      <c r="N13" s="104"/>
      <c r="O13" s="104"/>
      <c r="P13" s="105"/>
      <c r="Q13" s="609" t="s">
        <v>106</v>
      </c>
      <c r="R13" s="610"/>
      <c r="S13" s="611"/>
      <c r="T13" s="618" t="s">
        <v>4</v>
      </c>
      <c r="U13" s="619"/>
      <c r="V13" s="622" t="str">
        <f>'入力'!C16&amp;"　"&amp;'入力'!D16</f>
        <v>　</v>
      </c>
      <c r="W13" s="622"/>
      <c r="X13" s="622"/>
      <c r="Y13" s="622"/>
      <c r="Z13" s="622"/>
      <c r="AA13" s="622"/>
      <c r="AB13" s="622"/>
      <c r="AC13" s="622"/>
      <c r="AD13" s="622"/>
      <c r="AE13" s="622"/>
      <c r="AF13" s="622"/>
      <c r="AG13" s="622"/>
      <c r="AH13" s="622"/>
      <c r="AI13" s="622"/>
      <c r="AJ13" s="102"/>
      <c r="AK13" s="102"/>
      <c r="AL13" s="102"/>
      <c r="AM13" s="17"/>
    </row>
    <row r="14" spans="1:39" ht="12.75" customHeight="1">
      <c r="A14" s="653"/>
      <c r="C14" s="566" t="s">
        <v>20</v>
      </c>
      <c r="D14" s="567"/>
      <c r="E14" s="570" t="str">
        <f>'入力'!C27&amp;"　"&amp;'入力'!D27</f>
        <v>　</v>
      </c>
      <c r="F14" s="571"/>
      <c r="G14" s="571"/>
      <c r="H14" s="571"/>
      <c r="I14" s="571"/>
      <c r="J14" s="571"/>
      <c r="K14" s="571"/>
      <c r="L14" s="571"/>
      <c r="M14" s="571"/>
      <c r="N14" s="80"/>
      <c r="O14" s="80"/>
      <c r="P14" s="106"/>
      <c r="Q14" s="612"/>
      <c r="R14" s="613"/>
      <c r="S14" s="614"/>
      <c r="T14" s="620"/>
      <c r="U14" s="621"/>
      <c r="V14" s="623"/>
      <c r="W14" s="623"/>
      <c r="X14" s="623"/>
      <c r="Y14" s="623"/>
      <c r="Z14" s="623"/>
      <c r="AA14" s="623"/>
      <c r="AB14" s="623"/>
      <c r="AC14" s="623"/>
      <c r="AD14" s="623"/>
      <c r="AE14" s="623"/>
      <c r="AF14" s="623"/>
      <c r="AG14" s="623"/>
      <c r="AH14" s="623"/>
      <c r="AI14" s="623"/>
      <c r="AJ14" s="103"/>
      <c r="AK14" s="103"/>
      <c r="AL14" s="103"/>
      <c r="AM14" s="19"/>
    </row>
    <row r="15" spans="1:39" ht="12.75" customHeight="1">
      <c r="A15" s="653"/>
      <c r="C15" s="602"/>
      <c r="D15" s="603"/>
      <c r="E15" s="604"/>
      <c r="F15" s="605"/>
      <c r="G15" s="605"/>
      <c r="H15" s="605"/>
      <c r="I15" s="605"/>
      <c r="J15" s="605"/>
      <c r="K15" s="605"/>
      <c r="L15" s="605"/>
      <c r="M15" s="605"/>
      <c r="N15" s="81"/>
      <c r="O15" s="81"/>
      <c r="P15" s="107"/>
      <c r="Q15" s="612"/>
      <c r="R15" s="613"/>
      <c r="S15" s="614"/>
      <c r="T15" s="593" t="s">
        <v>14</v>
      </c>
      <c r="U15" s="594"/>
      <c r="V15" s="595">
        <f>IF('入力'!H18="○",V7,'入力'!C18)</f>
        <v>0</v>
      </c>
      <c r="W15" s="595"/>
      <c r="X15" s="595"/>
      <c r="Y15" s="595"/>
      <c r="Z15" s="595"/>
      <c r="AA15" s="595"/>
      <c r="AB15" s="595"/>
      <c r="AC15" s="595"/>
      <c r="AD15" s="595"/>
      <c r="AE15" s="15"/>
      <c r="AF15" s="597"/>
      <c r="AG15" s="597"/>
      <c r="AH15" s="597"/>
      <c r="AI15" s="597"/>
      <c r="AJ15" s="597"/>
      <c r="AK15" s="597"/>
      <c r="AL15" s="597"/>
      <c r="AM15" s="9"/>
    </row>
    <row r="16" spans="1:39" ht="13.5" customHeight="1">
      <c r="A16" s="653"/>
      <c r="C16" s="579" t="s">
        <v>10</v>
      </c>
      <c r="D16" s="580"/>
      <c r="E16" s="581" t="str">
        <f>'入力'!E28&amp;"　"&amp;'入力'!F28</f>
        <v>　</v>
      </c>
      <c r="F16" s="582"/>
      <c r="G16" s="582"/>
      <c r="H16" s="582"/>
      <c r="I16" s="582"/>
      <c r="J16" s="582"/>
      <c r="K16" s="582"/>
      <c r="L16" s="582"/>
      <c r="M16" s="583"/>
      <c r="N16" s="108"/>
      <c r="O16" s="585" t="str">
        <f>'入力'!G28</f>
        <v>内･外</v>
      </c>
      <c r="Q16" s="612"/>
      <c r="R16" s="613"/>
      <c r="S16" s="614"/>
      <c r="T16" s="600" t="s">
        <v>13</v>
      </c>
      <c r="U16" s="601"/>
      <c r="V16" s="596"/>
      <c r="W16" s="596"/>
      <c r="X16" s="596"/>
      <c r="Y16" s="596"/>
      <c r="Z16" s="596"/>
      <c r="AA16" s="596"/>
      <c r="AB16" s="596"/>
      <c r="AC16" s="596"/>
      <c r="AD16" s="596"/>
      <c r="AE16" s="23"/>
      <c r="AF16" s="598"/>
      <c r="AG16" s="598"/>
      <c r="AH16" s="598"/>
      <c r="AI16" s="598"/>
      <c r="AJ16" s="598"/>
      <c r="AK16" s="598"/>
      <c r="AL16" s="598"/>
      <c r="AM16" s="30"/>
    </row>
    <row r="17" spans="1:39" ht="12.75" customHeight="1">
      <c r="A17" s="653"/>
      <c r="C17" s="566" t="s">
        <v>21</v>
      </c>
      <c r="D17" s="567"/>
      <c r="E17" s="570" t="str">
        <f>'入力'!C28&amp;"　"&amp;'入力'!D28</f>
        <v>　</v>
      </c>
      <c r="F17" s="571"/>
      <c r="G17" s="571"/>
      <c r="H17" s="571"/>
      <c r="I17" s="571"/>
      <c r="J17" s="571"/>
      <c r="K17" s="571"/>
      <c r="L17" s="571"/>
      <c r="M17" s="572"/>
      <c r="N17" s="109"/>
      <c r="O17" s="588"/>
      <c r="Q17" s="612"/>
      <c r="R17" s="613"/>
      <c r="S17" s="614"/>
      <c r="U17" s="607">
        <f>IF('入力'!H18="○",U9,'入力'!C5&amp;'入力'!D18&amp;'入力'!E18)</f>
      </c>
      <c r="V17" s="607"/>
      <c r="W17" s="607"/>
      <c r="X17" s="607"/>
      <c r="Y17" s="607"/>
      <c r="Z17" s="607"/>
      <c r="AA17" s="607"/>
      <c r="AB17" s="607"/>
      <c r="AC17" s="607"/>
      <c r="AD17" s="607"/>
      <c r="AE17" s="607"/>
      <c r="AF17" s="607"/>
      <c r="AG17" s="607"/>
      <c r="AH17" s="607"/>
      <c r="AI17" s="607"/>
      <c r="AJ17" s="607"/>
      <c r="AK17" s="607"/>
      <c r="AL17" s="607"/>
      <c r="AM17" s="608"/>
    </row>
    <row r="18" spans="1:39" ht="12.75" customHeight="1">
      <c r="A18" s="653"/>
      <c r="C18" s="602"/>
      <c r="D18" s="603"/>
      <c r="E18" s="604"/>
      <c r="F18" s="605"/>
      <c r="G18" s="605"/>
      <c r="H18" s="605"/>
      <c r="I18" s="605"/>
      <c r="J18" s="605"/>
      <c r="K18" s="605"/>
      <c r="L18" s="605"/>
      <c r="M18" s="606"/>
      <c r="N18" s="81"/>
      <c r="O18" s="599"/>
      <c r="Q18" s="612"/>
      <c r="R18" s="613"/>
      <c r="S18" s="614"/>
      <c r="T18" s="114"/>
      <c r="U18" s="607"/>
      <c r="V18" s="607"/>
      <c r="W18" s="607"/>
      <c r="X18" s="607"/>
      <c r="Y18" s="607"/>
      <c r="Z18" s="607"/>
      <c r="AA18" s="607"/>
      <c r="AB18" s="607"/>
      <c r="AC18" s="607"/>
      <c r="AD18" s="607"/>
      <c r="AE18" s="607"/>
      <c r="AF18" s="607"/>
      <c r="AG18" s="607"/>
      <c r="AH18" s="607"/>
      <c r="AI18" s="607"/>
      <c r="AJ18" s="607"/>
      <c r="AK18" s="607"/>
      <c r="AL18" s="607"/>
      <c r="AM18" s="608"/>
    </row>
    <row r="19" spans="1:39" ht="13.5" customHeight="1">
      <c r="A19" s="653"/>
      <c r="C19" s="579" t="s">
        <v>10</v>
      </c>
      <c r="D19" s="580"/>
      <c r="E19" s="581" t="str">
        <f>'入力'!E33&amp;"　"&amp;'入力'!F33</f>
        <v>　</v>
      </c>
      <c r="F19" s="582"/>
      <c r="G19" s="582"/>
      <c r="H19" s="582"/>
      <c r="I19" s="582"/>
      <c r="J19" s="582"/>
      <c r="K19" s="582"/>
      <c r="L19" s="582"/>
      <c r="M19" s="583"/>
      <c r="N19" s="584" t="str">
        <f>'入力'!G33</f>
        <v>教員
・
生徒</v>
      </c>
      <c r="O19" s="585"/>
      <c r="P19" s="586"/>
      <c r="Q19" s="612"/>
      <c r="R19" s="613"/>
      <c r="S19" s="614"/>
      <c r="T19" s="576" t="s">
        <v>26</v>
      </c>
      <c r="U19" s="516"/>
      <c r="V19" s="516"/>
      <c r="W19" s="516"/>
      <c r="X19" s="565">
        <f>IF('入力'!H18="○",X11,'入力'!C20)</f>
        <v>0</v>
      </c>
      <c r="Y19" s="565"/>
      <c r="Z19" s="565"/>
      <c r="AA19" s="565"/>
      <c r="AB19" s="23" t="s">
        <v>27</v>
      </c>
      <c r="AC19" s="23"/>
      <c r="AD19" s="565">
        <f>IF('入力'!H18="○",AD11,'入力'!D20)</f>
        <v>0</v>
      </c>
      <c r="AE19" s="565"/>
      <c r="AF19" s="565"/>
      <c r="AG19" s="565"/>
      <c r="AH19" s="23" t="s">
        <v>27</v>
      </c>
      <c r="AI19" s="565">
        <f>IF('入力'!H18="○",AI11,'入力'!E20)</f>
        <v>0</v>
      </c>
      <c r="AJ19" s="565"/>
      <c r="AK19" s="565"/>
      <c r="AL19" s="565"/>
      <c r="AM19" s="30"/>
    </row>
    <row r="20" spans="1:39" ht="12.75" customHeight="1">
      <c r="A20" s="653"/>
      <c r="C20" s="566" t="s">
        <v>18</v>
      </c>
      <c r="D20" s="567"/>
      <c r="E20" s="570" t="str">
        <f>'入力'!C33&amp;"　"&amp;'入力'!D33</f>
        <v>　</v>
      </c>
      <c r="F20" s="571"/>
      <c r="G20" s="571"/>
      <c r="H20" s="571"/>
      <c r="I20" s="571"/>
      <c r="J20" s="571"/>
      <c r="K20" s="571"/>
      <c r="L20" s="571"/>
      <c r="M20" s="572"/>
      <c r="N20" s="587"/>
      <c r="O20" s="588"/>
      <c r="P20" s="589"/>
      <c r="Q20" s="612"/>
      <c r="R20" s="613"/>
      <c r="S20" s="614"/>
      <c r="T20" s="576" t="s">
        <v>28</v>
      </c>
      <c r="U20" s="516"/>
      <c r="V20" s="516"/>
      <c r="W20" s="516"/>
      <c r="X20" s="565">
        <f>IF('入力'!H18="○",X12,'入力'!C21)</f>
        <v>0</v>
      </c>
      <c r="Y20" s="565"/>
      <c r="Z20" s="565"/>
      <c r="AA20" s="565"/>
      <c r="AB20" s="23" t="s">
        <v>27</v>
      </c>
      <c r="AC20" s="23"/>
      <c r="AD20" s="565">
        <f>IF('入力'!H18="○",AD12,'入力'!D21)</f>
        <v>0</v>
      </c>
      <c r="AE20" s="565"/>
      <c r="AF20" s="565"/>
      <c r="AG20" s="565"/>
      <c r="AH20" s="23" t="s">
        <v>27</v>
      </c>
      <c r="AI20" s="565">
        <f>IF('入力'!H18="○",AI12,'入力'!E21)</f>
        <v>0</v>
      </c>
      <c r="AJ20" s="565"/>
      <c r="AK20" s="565"/>
      <c r="AL20" s="565"/>
      <c r="AM20" s="30"/>
    </row>
    <row r="21" spans="1:39" ht="12.75" customHeight="1" thickBot="1">
      <c r="A21" s="653"/>
      <c r="C21" s="568"/>
      <c r="D21" s="569"/>
      <c r="E21" s="573"/>
      <c r="F21" s="574"/>
      <c r="G21" s="574"/>
      <c r="H21" s="574"/>
      <c r="I21" s="574"/>
      <c r="J21" s="574"/>
      <c r="K21" s="574"/>
      <c r="L21" s="574"/>
      <c r="M21" s="575"/>
      <c r="N21" s="590"/>
      <c r="O21" s="591"/>
      <c r="P21" s="592"/>
      <c r="Q21" s="615"/>
      <c r="R21" s="616"/>
      <c r="S21" s="617"/>
      <c r="T21" s="577" t="s">
        <v>29</v>
      </c>
      <c r="U21" s="578"/>
      <c r="V21" s="578"/>
      <c r="W21" s="578"/>
      <c r="X21" s="559">
        <f>'入力'!C22</f>
        <v>0</v>
      </c>
      <c r="Y21" s="559"/>
      <c r="Z21" s="559"/>
      <c r="AA21" s="559"/>
      <c r="AB21" s="23" t="s">
        <v>27</v>
      </c>
      <c r="AC21" s="23"/>
      <c r="AD21" s="559">
        <f>'入力'!D22</f>
        <v>0</v>
      </c>
      <c r="AE21" s="559"/>
      <c r="AF21" s="559"/>
      <c r="AG21" s="559"/>
      <c r="AH21" s="23" t="s">
        <v>27</v>
      </c>
      <c r="AI21" s="559">
        <f>'入力'!E22</f>
        <v>0</v>
      </c>
      <c r="AJ21" s="559"/>
      <c r="AK21" s="559"/>
      <c r="AL21" s="559"/>
      <c r="AM21" s="30"/>
    </row>
    <row r="22" spans="1:39" ht="14.25" customHeight="1">
      <c r="A22" s="653"/>
      <c r="C22" s="560" t="str">
        <f>IF(O16="内･外","　注意： 内・外 …「内」は当該校の校長・教員を表す。「外」は学校長が認めた者。いずれかに○をつける。","　注意： 内・外 …「内」は当該校の校長・教員を表す。「外」は学校長が認めた者。")</f>
        <v>　注意： 内・外 …「内」は当該校の校長・教員を表す。「外」は学校長が認めた者。いずれかに○をつける。</v>
      </c>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row>
    <row r="23" spans="1:29" ht="11.25" customHeight="1" thickBot="1">
      <c r="A23" s="653"/>
      <c r="C23" s="8"/>
      <c r="D23" s="8"/>
      <c r="E23" s="8"/>
      <c r="F23" s="8"/>
      <c r="G23" s="8"/>
      <c r="H23" s="8"/>
      <c r="I23" s="8"/>
      <c r="J23" s="8"/>
      <c r="K23" s="8"/>
      <c r="L23" s="8"/>
      <c r="M23" s="8"/>
      <c r="N23" s="8"/>
      <c r="O23" s="8"/>
      <c r="P23" s="8"/>
      <c r="Q23" s="8"/>
      <c r="R23" s="8"/>
      <c r="S23" s="8"/>
      <c r="T23" s="8"/>
      <c r="U23" s="8"/>
      <c r="V23" s="8"/>
      <c r="W23" s="8"/>
      <c r="X23" s="8"/>
      <c r="Y23" s="8"/>
      <c r="Z23" s="18"/>
      <c r="AA23" s="18"/>
      <c r="AB23" s="18"/>
      <c r="AC23" s="18"/>
    </row>
    <row r="24" spans="1:39" ht="15" customHeight="1">
      <c r="A24" s="653"/>
      <c r="C24" s="25" t="s">
        <v>5</v>
      </c>
      <c r="D24" s="561" t="s">
        <v>7</v>
      </c>
      <c r="E24" s="562"/>
      <c r="F24" s="562"/>
      <c r="G24" s="562"/>
      <c r="H24" s="562"/>
      <c r="I24" s="563"/>
      <c r="J24" s="561" t="s">
        <v>10</v>
      </c>
      <c r="K24" s="562"/>
      <c r="L24" s="562"/>
      <c r="M24" s="562"/>
      <c r="N24" s="562"/>
      <c r="O24" s="562"/>
      <c r="P24" s="563"/>
      <c r="Q24" s="561" t="s">
        <v>6</v>
      </c>
      <c r="R24" s="563"/>
      <c r="S24" s="561" t="s">
        <v>8</v>
      </c>
      <c r="T24" s="562"/>
      <c r="U24" s="562"/>
      <c r="V24" s="562"/>
      <c r="W24" s="562"/>
      <c r="X24" s="562"/>
      <c r="Y24" s="563"/>
      <c r="Z24" s="561" t="s">
        <v>9</v>
      </c>
      <c r="AA24" s="562"/>
      <c r="AB24" s="562"/>
      <c r="AC24" s="562"/>
      <c r="AD24" s="563"/>
      <c r="AE24" s="561" t="s">
        <v>16</v>
      </c>
      <c r="AF24" s="562"/>
      <c r="AG24" s="562"/>
      <c r="AH24" s="562"/>
      <c r="AI24" s="562"/>
      <c r="AJ24" s="562"/>
      <c r="AK24" s="562"/>
      <c r="AL24" s="562"/>
      <c r="AM24" s="564"/>
    </row>
    <row r="25" spans="1:39" ht="24" customHeight="1">
      <c r="A25" s="653"/>
      <c r="C25" s="101">
        <f>IF('入力'!N41="",4,"④")</f>
        <v>4</v>
      </c>
      <c r="D25" s="553" t="str">
        <f>'入力'!C41&amp;"　"&amp;'入力'!D41</f>
        <v>　</v>
      </c>
      <c r="E25" s="554"/>
      <c r="F25" s="554"/>
      <c r="G25" s="554"/>
      <c r="H25" s="554"/>
      <c r="I25" s="555"/>
      <c r="J25" s="556" t="str">
        <f>'入力'!E41&amp;"　"&amp;'入力'!F41</f>
        <v>　</v>
      </c>
      <c r="K25" s="557"/>
      <c r="L25" s="557"/>
      <c r="M25" s="557"/>
      <c r="N25" s="557"/>
      <c r="O25" s="557"/>
      <c r="P25" s="558"/>
      <c r="Q25" s="542">
        <f>'入力'!G41</f>
        <v>0</v>
      </c>
      <c r="R25" s="543"/>
      <c r="S25" s="31" t="s">
        <v>19</v>
      </c>
      <c r="T25" s="142">
        <f>'入力'!I41</f>
        <v>0</v>
      </c>
      <c r="U25" s="115" t="s">
        <v>22</v>
      </c>
      <c r="V25" s="142">
        <f>'入力'!J41</f>
        <v>0</v>
      </c>
      <c r="W25" s="119" t="s">
        <v>23</v>
      </c>
      <c r="X25" s="142">
        <f>'入力'!K41</f>
        <v>0</v>
      </c>
      <c r="Y25" s="116" t="s">
        <v>24</v>
      </c>
      <c r="Z25" s="544">
        <f>'入力'!L41</f>
        <v>0</v>
      </c>
      <c r="AA25" s="545"/>
      <c r="AB25" s="545"/>
      <c r="AC25" s="546" t="s">
        <v>91</v>
      </c>
      <c r="AD25" s="547"/>
      <c r="AE25" s="127">
        <f>IF('入力'!$P41=0,"",'入力'!P41)</f>
      </c>
      <c r="AF25" s="129">
        <f>IF('入力'!$P41=0,"",'入力'!Q41)</f>
      </c>
      <c r="AG25" s="129">
        <f>IF('入力'!$P41=0,"",'入力'!R41)</f>
      </c>
      <c r="AH25" s="129">
        <f>IF('入力'!$P41=0,"",'入力'!S41)</f>
      </c>
      <c r="AI25" s="129">
        <f>IF('入力'!$P41=0,"",'入力'!T41)</f>
      </c>
      <c r="AJ25" s="129">
        <f>IF('入力'!$P41=0,"",'入力'!U41)</f>
      </c>
      <c r="AK25" s="129">
        <f>IF('入力'!$P41=0,"",'入力'!V41)</f>
      </c>
      <c r="AL25" s="129">
        <f>IF('入力'!$P41=0,"",'入力'!W41)</f>
      </c>
      <c r="AM25" s="130">
        <f>IF('入力'!$P41=0,"",'入力'!X41)</f>
      </c>
    </row>
    <row r="26" spans="1:39" ht="24" customHeight="1">
      <c r="A26" s="653"/>
      <c r="C26" s="4">
        <f>IF('入力'!N42="",5,"⑤")</f>
        <v>5</v>
      </c>
      <c r="D26" s="553" t="str">
        <f>'入力'!C42&amp;"　"&amp;'入力'!D42</f>
        <v>　</v>
      </c>
      <c r="E26" s="554"/>
      <c r="F26" s="554"/>
      <c r="G26" s="554"/>
      <c r="H26" s="554"/>
      <c r="I26" s="555"/>
      <c r="J26" s="556" t="str">
        <f>'入力'!E42&amp;"　"&amp;'入力'!F42</f>
        <v>　</v>
      </c>
      <c r="K26" s="557"/>
      <c r="L26" s="557"/>
      <c r="M26" s="557"/>
      <c r="N26" s="557"/>
      <c r="O26" s="557"/>
      <c r="P26" s="558"/>
      <c r="Q26" s="542">
        <f>'入力'!G42</f>
        <v>0</v>
      </c>
      <c r="R26" s="543"/>
      <c r="S26" s="31" t="s">
        <v>19</v>
      </c>
      <c r="T26" s="142">
        <f>'入力'!I42</f>
        <v>0</v>
      </c>
      <c r="U26" s="115" t="s">
        <v>22</v>
      </c>
      <c r="V26" s="142">
        <f>'入力'!J42</f>
        <v>0</v>
      </c>
      <c r="W26" s="119" t="s">
        <v>23</v>
      </c>
      <c r="X26" s="142">
        <f>'入力'!K42</f>
        <v>0</v>
      </c>
      <c r="Y26" s="116" t="s">
        <v>24</v>
      </c>
      <c r="Z26" s="544">
        <f>'入力'!L42</f>
        <v>0</v>
      </c>
      <c r="AA26" s="545"/>
      <c r="AB26" s="545"/>
      <c r="AC26" s="546" t="s">
        <v>91</v>
      </c>
      <c r="AD26" s="547"/>
      <c r="AE26" s="127">
        <f>IF('入力'!$P42=0,"",'入力'!P42)</f>
      </c>
      <c r="AF26" s="129">
        <f>IF('入力'!$P42=0,"",'入力'!Q42)</f>
      </c>
      <c r="AG26" s="129">
        <f>IF('入力'!$P42=0,"",'入力'!R42)</f>
      </c>
      <c r="AH26" s="129">
        <f>IF('入力'!$P42=0,"",'入力'!S42)</f>
      </c>
      <c r="AI26" s="129">
        <f>IF('入力'!$P42=0,"",'入力'!T42)</f>
      </c>
      <c r="AJ26" s="129">
        <f>IF('入力'!$P42=0,"",'入力'!U42)</f>
      </c>
      <c r="AK26" s="129">
        <f>IF('入力'!$P42=0,"",'入力'!V42)</f>
      </c>
      <c r="AL26" s="129">
        <f>IF('入力'!$P42=0,"",'入力'!W42)</f>
      </c>
      <c r="AM26" s="130">
        <f>IF('入力'!$P42=0,"",'入力'!X42)</f>
      </c>
    </row>
    <row r="27" spans="1:39" ht="24" customHeight="1">
      <c r="A27" s="653"/>
      <c r="C27" s="4">
        <f>IF('入力'!N43="",6,"⑥")</f>
        <v>6</v>
      </c>
      <c r="D27" s="553" t="str">
        <f>'入力'!C43&amp;"　"&amp;'入力'!D43</f>
        <v>　</v>
      </c>
      <c r="E27" s="554"/>
      <c r="F27" s="554"/>
      <c r="G27" s="554"/>
      <c r="H27" s="554"/>
      <c r="I27" s="555"/>
      <c r="J27" s="556" t="str">
        <f>'入力'!E43&amp;"　"&amp;'入力'!F43</f>
        <v>　</v>
      </c>
      <c r="K27" s="557"/>
      <c r="L27" s="557"/>
      <c r="M27" s="557"/>
      <c r="N27" s="557"/>
      <c r="O27" s="557"/>
      <c r="P27" s="558"/>
      <c r="Q27" s="542">
        <f>'入力'!G43</f>
        <v>0</v>
      </c>
      <c r="R27" s="543"/>
      <c r="S27" s="31" t="s">
        <v>19</v>
      </c>
      <c r="T27" s="142">
        <f>'入力'!I43</f>
        <v>0</v>
      </c>
      <c r="U27" s="115" t="s">
        <v>22</v>
      </c>
      <c r="V27" s="142">
        <f>'入力'!J43</f>
        <v>0</v>
      </c>
      <c r="W27" s="119" t="s">
        <v>23</v>
      </c>
      <c r="X27" s="142">
        <f>'入力'!K43</f>
        <v>0</v>
      </c>
      <c r="Y27" s="116" t="s">
        <v>24</v>
      </c>
      <c r="Z27" s="544">
        <f>'入力'!L43</f>
        <v>0</v>
      </c>
      <c r="AA27" s="545"/>
      <c r="AB27" s="545"/>
      <c r="AC27" s="546" t="s">
        <v>91</v>
      </c>
      <c r="AD27" s="547"/>
      <c r="AE27" s="127">
        <f>IF('入力'!$P43=0,"",'入力'!P43)</f>
      </c>
      <c r="AF27" s="129">
        <f>IF('入力'!$P43=0,"",'入力'!Q43)</f>
      </c>
      <c r="AG27" s="129">
        <f>IF('入力'!$P43=0,"",'入力'!R43)</f>
      </c>
      <c r="AH27" s="129">
        <f>IF('入力'!$P43=0,"",'入力'!S43)</f>
      </c>
      <c r="AI27" s="129">
        <f>IF('入力'!$P43=0,"",'入力'!T43)</f>
      </c>
      <c r="AJ27" s="129">
        <f>IF('入力'!$P43=0,"",'入力'!U43)</f>
      </c>
      <c r="AK27" s="129">
        <f>IF('入力'!$P43=0,"",'入力'!V43)</f>
      </c>
      <c r="AL27" s="129">
        <f>IF('入力'!$P43=0,"",'入力'!W43)</f>
      </c>
      <c r="AM27" s="130">
        <f>IF('入力'!$P43=0,"",'入力'!X43)</f>
      </c>
    </row>
    <row r="28" spans="1:39" ht="24" customHeight="1">
      <c r="A28" s="653"/>
      <c r="C28" s="4">
        <f>IF('入力'!N44="",7,"⑦")</f>
        <v>7</v>
      </c>
      <c r="D28" s="553" t="str">
        <f>'入力'!C44&amp;"　"&amp;'入力'!D44</f>
        <v>　</v>
      </c>
      <c r="E28" s="554"/>
      <c r="F28" s="554"/>
      <c r="G28" s="554"/>
      <c r="H28" s="554"/>
      <c r="I28" s="555"/>
      <c r="J28" s="556" t="str">
        <f>'入力'!E44&amp;"　"&amp;'入力'!F44</f>
        <v>　</v>
      </c>
      <c r="K28" s="557"/>
      <c r="L28" s="557"/>
      <c r="M28" s="557"/>
      <c r="N28" s="557"/>
      <c r="O28" s="557"/>
      <c r="P28" s="558"/>
      <c r="Q28" s="542">
        <f>'入力'!G44</f>
        <v>0</v>
      </c>
      <c r="R28" s="543"/>
      <c r="S28" s="31" t="s">
        <v>19</v>
      </c>
      <c r="T28" s="142">
        <f>'入力'!I44</f>
        <v>0</v>
      </c>
      <c r="U28" s="115" t="s">
        <v>22</v>
      </c>
      <c r="V28" s="142">
        <f>'入力'!J44</f>
        <v>0</v>
      </c>
      <c r="W28" s="119" t="s">
        <v>23</v>
      </c>
      <c r="X28" s="142">
        <f>'入力'!K44</f>
        <v>0</v>
      </c>
      <c r="Y28" s="116" t="s">
        <v>24</v>
      </c>
      <c r="Z28" s="544">
        <f>'入力'!L44</f>
        <v>0</v>
      </c>
      <c r="AA28" s="545"/>
      <c r="AB28" s="545"/>
      <c r="AC28" s="546" t="s">
        <v>91</v>
      </c>
      <c r="AD28" s="547"/>
      <c r="AE28" s="127">
        <f>IF('入力'!$P44=0,"",'入力'!P44)</f>
      </c>
      <c r="AF28" s="129">
        <f>IF('入力'!$P44=0,"",'入力'!Q44)</f>
      </c>
      <c r="AG28" s="129">
        <f>IF('入力'!$P44=0,"",'入力'!R44)</f>
      </c>
      <c r="AH28" s="129">
        <f>IF('入力'!$P44=0,"",'入力'!S44)</f>
      </c>
      <c r="AI28" s="129">
        <f>IF('入力'!$P44=0,"",'入力'!T44)</f>
      </c>
      <c r="AJ28" s="129">
        <f>IF('入力'!$P44=0,"",'入力'!U44)</f>
      </c>
      <c r="AK28" s="129">
        <f>IF('入力'!$P44=0,"",'入力'!V44)</f>
      </c>
      <c r="AL28" s="129">
        <f>IF('入力'!$P44=0,"",'入力'!W44)</f>
      </c>
      <c r="AM28" s="130">
        <f>IF('入力'!$P44=0,"",'入力'!X44)</f>
      </c>
    </row>
    <row r="29" spans="1:39" ht="24" customHeight="1">
      <c r="A29" s="653"/>
      <c r="C29" s="4">
        <f>IF('入力'!N45="",8,"⑧")</f>
        <v>8</v>
      </c>
      <c r="D29" s="553" t="str">
        <f>'入力'!C45&amp;"　"&amp;'入力'!D45</f>
        <v>　</v>
      </c>
      <c r="E29" s="554"/>
      <c r="F29" s="554"/>
      <c r="G29" s="554"/>
      <c r="H29" s="554"/>
      <c r="I29" s="555"/>
      <c r="J29" s="556" t="str">
        <f>'入力'!E45&amp;"　"&amp;'入力'!F45</f>
        <v>　</v>
      </c>
      <c r="K29" s="557"/>
      <c r="L29" s="557"/>
      <c r="M29" s="557"/>
      <c r="N29" s="557"/>
      <c r="O29" s="557"/>
      <c r="P29" s="558"/>
      <c r="Q29" s="542">
        <f>'入力'!G45</f>
        <v>0</v>
      </c>
      <c r="R29" s="543"/>
      <c r="S29" s="31" t="s">
        <v>19</v>
      </c>
      <c r="T29" s="142">
        <f>'入力'!I45</f>
        <v>0</v>
      </c>
      <c r="U29" s="115" t="s">
        <v>22</v>
      </c>
      <c r="V29" s="142">
        <f>'入力'!J45</f>
        <v>0</v>
      </c>
      <c r="W29" s="119" t="s">
        <v>23</v>
      </c>
      <c r="X29" s="142">
        <f>'入力'!K45</f>
        <v>0</v>
      </c>
      <c r="Y29" s="116" t="s">
        <v>24</v>
      </c>
      <c r="Z29" s="544">
        <f>'入力'!L45</f>
        <v>0</v>
      </c>
      <c r="AA29" s="545"/>
      <c r="AB29" s="545"/>
      <c r="AC29" s="546" t="s">
        <v>91</v>
      </c>
      <c r="AD29" s="547"/>
      <c r="AE29" s="127">
        <f>IF('入力'!$P45=0,"",'入力'!P45)</f>
      </c>
      <c r="AF29" s="129">
        <f>IF('入力'!$P45=0,"",'入力'!Q45)</f>
      </c>
      <c r="AG29" s="129">
        <f>IF('入力'!$P45=0,"",'入力'!R45)</f>
      </c>
      <c r="AH29" s="129">
        <f>IF('入力'!$P45=0,"",'入力'!S45)</f>
      </c>
      <c r="AI29" s="129">
        <f>IF('入力'!$P45=0,"",'入力'!T45)</f>
      </c>
      <c r="AJ29" s="129">
        <f>IF('入力'!$P45=0,"",'入力'!U45)</f>
      </c>
      <c r="AK29" s="129">
        <f>IF('入力'!$P45=0,"",'入力'!V45)</f>
      </c>
      <c r="AL29" s="129">
        <f>IF('入力'!$P45=0,"",'入力'!W45)</f>
      </c>
      <c r="AM29" s="130">
        <f>IF('入力'!$P45=0,"",'入力'!X45)</f>
      </c>
    </row>
    <row r="30" spans="1:39" ht="24" customHeight="1">
      <c r="A30" s="653"/>
      <c r="C30" s="4">
        <f>IF('入力'!N46="",9,"⑨")</f>
        <v>9</v>
      </c>
      <c r="D30" s="553" t="str">
        <f>'入力'!C46&amp;"　"&amp;'入力'!D46</f>
        <v>　</v>
      </c>
      <c r="E30" s="554"/>
      <c r="F30" s="554"/>
      <c r="G30" s="554"/>
      <c r="H30" s="554"/>
      <c r="I30" s="555"/>
      <c r="J30" s="556" t="str">
        <f>'入力'!E46&amp;"　"&amp;'入力'!F46</f>
        <v>　</v>
      </c>
      <c r="K30" s="557"/>
      <c r="L30" s="557"/>
      <c r="M30" s="557"/>
      <c r="N30" s="557"/>
      <c r="O30" s="557"/>
      <c r="P30" s="558"/>
      <c r="Q30" s="542">
        <f>'入力'!G46</f>
        <v>0</v>
      </c>
      <c r="R30" s="543"/>
      <c r="S30" s="31" t="s">
        <v>19</v>
      </c>
      <c r="T30" s="142">
        <f>'入力'!I46</f>
        <v>0</v>
      </c>
      <c r="U30" s="115" t="s">
        <v>22</v>
      </c>
      <c r="V30" s="142">
        <f>'入力'!J46</f>
        <v>0</v>
      </c>
      <c r="W30" s="119" t="s">
        <v>23</v>
      </c>
      <c r="X30" s="142">
        <f>'入力'!K46</f>
        <v>0</v>
      </c>
      <c r="Y30" s="116" t="s">
        <v>24</v>
      </c>
      <c r="Z30" s="544">
        <f>'入力'!L46</f>
        <v>0</v>
      </c>
      <c r="AA30" s="545"/>
      <c r="AB30" s="545"/>
      <c r="AC30" s="546" t="s">
        <v>91</v>
      </c>
      <c r="AD30" s="547"/>
      <c r="AE30" s="127">
        <f>IF('入力'!$P46=0,"",'入力'!P46)</f>
      </c>
      <c r="AF30" s="129">
        <f>IF('入力'!$P46=0,"",'入力'!Q46)</f>
      </c>
      <c r="AG30" s="129">
        <f>IF('入力'!$P46=0,"",'入力'!R46)</f>
      </c>
      <c r="AH30" s="129">
        <f>IF('入力'!$P46=0,"",'入力'!S46)</f>
      </c>
      <c r="AI30" s="129">
        <f>IF('入力'!$P46=0,"",'入力'!T46)</f>
      </c>
      <c r="AJ30" s="129">
        <f>IF('入力'!$P46=0,"",'入力'!U46)</f>
      </c>
      <c r="AK30" s="129">
        <f>IF('入力'!$P46=0,"",'入力'!V46)</f>
      </c>
      <c r="AL30" s="129">
        <f>IF('入力'!$P46=0,"",'入力'!W46)</f>
      </c>
      <c r="AM30" s="130">
        <f>IF('入力'!$P46=0,"",'入力'!X46)</f>
      </c>
    </row>
    <row r="31" spans="1:39" ht="24" customHeight="1">
      <c r="A31" s="653"/>
      <c r="C31" s="101">
        <f>IF('入力'!N47="",10,"⑩")</f>
        <v>10</v>
      </c>
      <c r="D31" s="553" t="str">
        <f>'入力'!C47&amp;"　"&amp;'入力'!D47</f>
        <v>　</v>
      </c>
      <c r="E31" s="554"/>
      <c r="F31" s="554"/>
      <c r="G31" s="554"/>
      <c r="H31" s="554"/>
      <c r="I31" s="555"/>
      <c r="J31" s="556" t="str">
        <f>'入力'!E47&amp;"　"&amp;'入力'!F47</f>
        <v>　</v>
      </c>
      <c r="K31" s="557"/>
      <c r="L31" s="557"/>
      <c r="M31" s="557"/>
      <c r="N31" s="557"/>
      <c r="O31" s="557"/>
      <c r="P31" s="558"/>
      <c r="Q31" s="542">
        <f>'入力'!G47</f>
        <v>0</v>
      </c>
      <c r="R31" s="543"/>
      <c r="S31" s="31" t="s">
        <v>19</v>
      </c>
      <c r="T31" s="142">
        <f>'入力'!I47</f>
        <v>0</v>
      </c>
      <c r="U31" s="115" t="s">
        <v>22</v>
      </c>
      <c r="V31" s="142">
        <f>'入力'!J47</f>
        <v>0</v>
      </c>
      <c r="W31" s="119" t="s">
        <v>23</v>
      </c>
      <c r="X31" s="142">
        <f>'入力'!K47</f>
        <v>0</v>
      </c>
      <c r="Y31" s="116" t="s">
        <v>24</v>
      </c>
      <c r="Z31" s="544">
        <f>'入力'!L47</f>
        <v>0</v>
      </c>
      <c r="AA31" s="545"/>
      <c r="AB31" s="545"/>
      <c r="AC31" s="546" t="s">
        <v>91</v>
      </c>
      <c r="AD31" s="547"/>
      <c r="AE31" s="127">
        <f>IF('入力'!$P47=0,"",'入力'!P47)</f>
      </c>
      <c r="AF31" s="129">
        <f>IF('入力'!$P47=0,"",'入力'!Q47)</f>
      </c>
      <c r="AG31" s="129">
        <f>IF('入力'!$P47=0,"",'入力'!R47)</f>
      </c>
      <c r="AH31" s="129">
        <f>IF('入力'!$P47=0,"",'入力'!S47)</f>
      </c>
      <c r="AI31" s="129">
        <f>IF('入力'!$P47=0,"",'入力'!T47)</f>
      </c>
      <c r="AJ31" s="129">
        <f>IF('入力'!$P47=0,"",'入力'!U47)</f>
      </c>
      <c r="AK31" s="129">
        <f>IF('入力'!$P47=0,"",'入力'!V47)</f>
      </c>
      <c r="AL31" s="129">
        <f>IF('入力'!$P47=0,"",'入力'!W47)</f>
      </c>
      <c r="AM31" s="130">
        <f>IF('入力'!$P47=0,"",'入力'!X47)</f>
      </c>
    </row>
    <row r="32" spans="1:39" ht="24" customHeight="1">
      <c r="A32" s="653"/>
      <c r="C32" s="101">
        <f>IF('入力'!N48="",11,"⑪")</f>
        <v>11</v>
      </c>
      <c r="D32" s="553" t="str">
        <f>'入力'!C48&amp;"　"&amp;'入力'!D48</f>
        <v>　</v>
      </c>
      <c r="E32" s="554"/>
      <c r="F32" s="554"/>
      <c r="G32" s="554"/>
      <c r="H32" s="554"/>
      <c r="I32" s="555"/>
      <c r="J32" s="556" t="str">
        <f>'入力'!E48&amp;"　"&amp;'入力'!F48</f>
        <v>　</v>
      </c>
      <c r="K32" s="557"/>
      <c r="L32" s="557"/>
      <c r="M32" s="557"/>
      <c r="N32" s="557"/>
      <c r="O32" s="557"/>
      <c r="P32" s="558"/>
      <c r="Q32" s="542">
        <f>'入力'!G48</f>
        <v>0</v>
      </c>
      <c r="R32" s="543"/>
      <c r="S32" s="31" t="s">
        <v>19</v>
      </c>
      <c r="T32" s="142">
        <f>'入力'!I48</f>
        <v>0</v>
      </c>
      <c r="U32" s="115" t="s">
        <v>22</v>
      </c>
      <c r="V32" s="142">
        <f>'入力'!J48</f>
        <v>0</v>
      </c>
      <c r="W32" s="119" t="s">
        <v>23</v>
      </c>
      <c r="X32" s="142">
        <f>'入力'!K48</f>
        <v>0</v>
      </c>
      <c r="Y32" s="116" t="s">
        <v>24</v>
      </c>
      <c r="Z32" s="544">
        <f>'入力'!L48</f>
        <v>0</v>
      </c>
      <c r="AA32" s="545"/>
      <c r="AB32" s="545"/>
      <c r="AC32" s="546" t="s">
        <v>91</v>
      </c>
      <c r="AD32" s="547"/>
      <c r="AE32" s="124">
        <f>IF('入力'!$P48=0,"",'入力'!P48)</f>
      </c>
      <c r="AF32" s="125">
        <f>IF('入力'!$P48=0,"",'入力'!Q48)</f>
      </c>
      <c r="AG32" s="125">
        <f>IF('入力'!$P48=0,"",'入力'!R48)</f>
      </c>
      <c r="AH32" s="125">
        <f>IF('入力'!$P48=0,"",'入力'!S48)</f>
      </c>
      <c r="AI32" s="125">
        <f>IF('入力'!$P48=0,"",'入力'!T48)</f>
      </c>
      <c r="AJ32" s="125">
        <f>IF('入力'!$P48=0,"",'入力'!U48)</f>
      </c>
      <c r="AK32" s="125">
        <f>IF('入力'!$P48=0,"",'入力'!V48)</f>
      </c>
      <c r="AL32" s="125">
        <f>IF('入力'!$P48=0,"",'入力'!W48)</f>
      </c>
      <c r="AM32" s="126">
        <f>IF('入力'!$P48=0,"",'入力'!X48)</f>
      </c>
    </row>
    <row r="33" spans="1:39" ht="24" customHeight="1">
      <c r="A33" s="653"/>
      <c r="C33" s="101">
        <f>IF('入力'!N49="",12,"⑫")</f>
        <v>12</v>
      </c>
      <c r="D33" s="553" t="str">
        <f>'入力'!C49&amp;"　"&amp;'入力'!D49</f>
        <v>　</v>
      </c>
      <c r="E33" s="554"/>
      <c r="F33" s="554"/>
      <c r="G33" s="554"/>
      <c r="H33" s="554"/>
      <c r="I33" s="555"/>
      <c r="J33" s="556" t="str">
        <f>'入力'!E49&amp;"　"&amp;'入力'!F49</f>
        <v>　</v>
      </c>
      <c r="K33" s="557"/>
      <c r="L33" s="557"/>
      <c r="M33" s="557"/>
      <c r="N33" s="557"/>
      <c r="O33" s="557"/>
      <c r="P33" s="558"/>
      <c r="Q33" s="542">
        <f>'入力'!G49</f>
        <v>0</v>
      </c>
      <c r="R33" s="543"/>
      <c r="S33" s="31" t="s">
        <v>19</v>
      </c>
      <c r="T33" s="142">
        <f>'入力'!I49</f>
        <v>0</v>
      </c>
      <c r="U33" s="115" t="s">
        <v>22</v>
      </c>
      <c r="V33" s="142">
        <f>'入力'!J49</f>
        <v>0</v>
      </c>
      <c r="W33" s="119" t="s">
        <v>23</v>
      </c>
      <c r="X33" s="142">
        <f>'入力'!K49</f>
        <v>0</v>
      </c>
      <c r="Y33" s="116" t="s">
        <v>24</v>
      </c>
      <c r="Z33" s="544">
        <f>'入力'!L49</f>
        <v>0</v>
      </c>
      <c r="AA33" s="545"/>
      <c r="AB33" s="545"/>
      <c r="AC33" s="546" t="s">
        <v>91</v>
      </c>
      <c r="AD33" s="547"/>
      <c r="AE33" s="124">
        <f>IF('入力'!$P49=0,"",'入力'!P49)</f>
      </c>
      <c r="AF33" s="125">
        <f>IF('入力'!$P49=0,"",'入力'!Q49)</f>
      </c>
      <c r="AG33" s="125">
        <f>IF('入力'!$P49=0,"",'入力'!R49)</f>
      </c>
      <c r="AH33" s="125">
        <f>IF('入力'!$P49=0,"",'入力'!S49)</f>
      </c>
      <c r="AI33" s="125">
        <f>IF('入力'!$P49=0,"",'入力'!T49)</f>
      </c>
      <c r="AJ33" s="125">
        <f>IF('入力'!$P49=0,"",'入力'!U49)</f>
      </c>
      <c r="AK33" s="125">
        <f>IF('入力'!$P49=0,"",'入力'!V49)</f>
      </c>
      <c r="AL33" s="125">
        <f>IF('入力'!$P49=0,"",'入力'!W49)</f>
      </c>
      <c r="AM33" s="126">
        <f>IF('入力'!$P49=0,"",'入力'!X49)</f>
      </c>
    </row>
    <row r="34" spans="1:39" ht="24" customHeight="1">
      <c r="A34" s="653"/>
      <c r="C34" s="101">
        <f>IF('入力'!N50="",13,"⑬")</f>
        <v>13</v>
      </c>
      <c r="D34" s="553" t="str">
        <f>'入力'!C50&amp;"　"&amp;'入力'!D50</f>
        <v>　</v>
      </c>
      <c r="E34" s="554"/>
      <c r="F34" s="554"/>
      <c r="G34" s="554"/>
      <c r="H34" s="554"/>
      <c r="I34" s="555"/>
      <c r="J34" s="556" t="str">
        <f>'入力'!E50&amp;"　"&amp;'入力'!F50</f>
        <v>　</v>
      </c>
      <c r="K34" s="557"/>
      <c r="L34" s="557"/>
      <c r="M34" s="557"/>
      <c r="N34" s="557"/>
      <c r="O34" s="557"/>
      <c r="P34" s="558"/>
      <c r="Q34" s="542">
        <f>'入力'!G50</f>
        <v>0</v>
      </c>
      <c r="R34" s="543"/>
      <c r="S34" s="31" t="s">
        <v>19</v>
      </c>
      <c r="T34" s="142">
        <f>'入力'!I50</f>
        <v>0</v>
      </c>
      <c r="U34" s="115" t="s">
        <v>22</v>
      </c>
      <c r="V34" s="142">
        <f>'入力'!J50</f>
        <v>0</v>
      </c>
      <c r="W34" s="119" t="s">
        <v>23</v>
      </c>
      <c r="X34" s="142">
        <f>'入力'!K50</f>
        <v>0</v>
      </c>
      <c r="Y34" s="116" t="s">
        <v>24</v>
      </c>
      <c r="Z34" s="544">
        <f>'入力'!L50</f>
        <v>0</v>
      </c>
      <c r="AA34" s="545"/>
      <c r="AB34" s="545"/>
      <c r="AC34" s="546" t="s">
        <v>91</v>
      </c>
      <c r="AD34" s="547"/>
      <c r="AE34" s="124">
        <f>IF('入力'!$P50=0,"",'入力'!P50)</f>
      </c>
      <c r="AF34" s="125">
        <f>IF('入力'!$P50=0,"",'入力'!Q50)</f>
      </c>
      <c r="AG34" s="125">
        <f>IF('入力'!$P50=0,"",'入力'!R50)</f>
      </c>
      <c r="AH34" s="125">
        <f>IF('入力'!$P50=0,"",'入力'!S50)</f>
      </c>
      <c r="AI34" s="125">
        <f>IF('入力'!$P50=0,"",'入力'!T50)</f>
      </c>
      <c r="AJ34" s="125">
        <f>IF('入力'!$P50=0,"",'入力'!U50)</f>
      </c>
      <c r="AK34" s="125">
        <f>IF('入力'!$P50=0,"",'入力'!V50)</f>
      </c>
      <c r="AL34" s="125">
        <f>IF('入力'!$P50=0,"",'入力'!W50)</f>
      </c>
      <c r="AM34" s="126">
        <f>IF('入力'!$P50=0,"",'入力'!X50)</f>
      </c>
    </row>
    <row r="35" spans="1:39" ht="24" customHeight="1">
      <c r="A35" s="653"/>
      <c r="C35" s="101">
        <f>IF('入力'!N51="",14,"⑭")</f>
        <v>14</v>
      </c>
      <c r="D35" s="553" t="str">
        <f>'入力'!C51&amp;"　"&amp;'入力'!D51</f>
        <v>　</v>
      </c>
      <c r="E35" s="554"/>
      <c r="F35" s="554"/>
      <c r="G35" s="554"/>
      <c r="H35" s="554"/>
      <c r="I35" s="555"/>
      <c r="J35" s="556" t="str">
        <f>'入力'!E51&amp;"　"&amp;'入力'!F51</f>
        <v>　</v>
      </c>
      <c r="K35" s="557"/>
      <c r="L35" s="557"/>
      <c r="M35" s="557"/>
      <c r="N35" s="557"/>
      <c r="O35" s="557"/>
      <c r="P35" s="558"/>
      <c r="Q35" s="542">
        <f>'入力'!G51</f>
        <v>0</v>
      </c>
      <c r="R35" s="543"/>
      <c r="S35" s="31" t="s">
        <v>19</v>
      </c>
      <c r="T35" s="142">
        <f>'入力'!I51</f>
        <v>0</v>
      </c>
      <c r="U35" s="115" t="s">
        <v>22</v>
      </c>
      <c r="V35" s="142">
        <f>'入力'!J51</f>
        <v>0</v>
      </c>
      <c r="W35" s="119" t="s">
        <v>23</v>
      </c>
      <c r="X35" s="142">
        <f>'入力'!K51</f>
        <v>0</v>
      </c>
      <c r="Y35" s="116" t="s">
        <v>24</v>
      </c>
      <c r="Z35" s="544">
        <f>'入力'!L51</f>
        <v>0</v>
      </c>
      <c r="AA35" s="545"/>
      <c r="AB35" s="545"/>
      <c r="AC35" s="546" t="s">
        <v>91</v>
      </c>
      <c r="AD35" s="547"/>
      <c r="AE35" s="128">
        <f>IF('入力'!$P51=0,"",'入力'!P51)</f>
      </c>
      <c r="AF35" s="125">
        <f>IF('入力'!$P51=0,"",'入力'!Q51)</f>
      </c>
      <c r="AG35" s="125">
        <f>IF('入力'!$P51=0,"",'入力'!R51)</f>
      </c>
      <c r="AH35" s="125">
        <f>IF('入力'!$P51=0,"",'入力'!S51)</f>
      </c>
      <c r="AI35" s="125">
        <f>IF('入力'!$P51=0,"",'入力'!T51)</f>
      </c>
      <c r="AJ35" s="125">
        <f>IF('入力'!$P51=0,"",'入力'!U51)</f>
      </c>
      <c r="AK35" s="125">
        <f>IF('入力'!$P51=0,"",'入力'!V51)</f>
      </c>
      <c r="AL35" s="125">
        <f>IF('入力'!$P51=0,"",'入力'!W51)</f>
      </c>
      <c r="AM35" s="126">
        <f>IF('入力'!$P51=0,"",'入力'!X51)</f>
      </c>
    </row>
    <row r="36" spans="1:39" ht="24" customHeight="1">
      <c r="A36" s="653"/>
      <c r="C36" s="101">
        <f>IF('入力'!N52="",15,"⑮")</f>
        <v>15</v>
      </c>
      <c r="D36" s="553" t="str">
        <f>'入力'!C52&amp;"　"&amp;'入力'!D52</f>
        <v>　</v>
      </c>
      <c r="E36" s="554"/>
      <c r="F36" s="554"/>
      <c r="G36" s="554"/>
      <c r="H36" s="554"/>
      <c r="I36" s="555"/>
      <c r="J36" s="556" t="str">
        <f>'入力'!E52&amp;"　"&amp;'入力'!F52</f>
        <v>　</v>
      </c>
      <c r="K36" s="557"/>
      <c r="L36" s="557"/>
      <c r="M36" s="557"/>
      <c r="N36" s="557"/>
      <c r="O36" s="557"/>
      <c r="P36" s="558"/>
      <c r="Q36" s="542">
        <f>'入力'!G52</f>
        <v>0</v>
      </c>
      <c r="R36" s="543"/>
      <c r="S36" s="31" t="s">
        <v>19</v>
      </c>
      <c r="T36" s="142">
        <f>'入力'!I52</f>
        <v>0</v>
      </c>
      <c r="U36" s="115" t="s">
        <v>22</v>
      </c>
      <c r="V36" s="142">
        <f>'入力'!J52</f>
        <v>0</v>
      </c>
      <c r="W36" s="119" t="s">
        <v>23</v>
      </c>
      <c r="X36" s="142">
        <f>'入力'!K52</f>
        <v>0</v>
      </c>
      <c r="Y36" s="116" t="s">
        <v>24</v>
      </c>
      <c r="Z36" s="544">
        <f>'入力'!L52</f>
        <v>0</v>
      </c>
      <c r="AA36" s="545"/>
      <c r="AB36" s="545"/>
      <c r="AC36" s="546" t="s">
        <v>91</v>
      </c>
      <c r="AD36" s="547"/>
      <c r="AE36" s="127">
        <f>IF('入力'!$P52=0,"",'入力'!P52)</f>
      </c>
      <c r="AF36" s="125">
        <f>IF('入力'!$P52=0,"",'入力'!Q52)</f>
      </c>
      <c r="AG36" s="125">
        <f>IF('入力'!$P52=0,"",'入力'!R52)</f>
      </c>
      <c r="AH36" s="125">
        <f>IF('入力'!$P52=0,"",'入力'!S52)</f>
      </c>
      <c r="AI36" s="125">
        <f>IF('入力'!$P52=0,"",'入力'!T52)</f>
      </c>
      <c r="AJ36" s="125">
        <f>IF('入力'!$P52=0,"",'入力'!U52)</f>
      </c>
      <c r="AK36" s="125">
        <f>IF('入力'!$P52=0,"",'入力'!V52)</f>
      </c>
      <c r="AL36" s="125">
        <f>IF('入力'!$P52=0,"",'入力'!W52)</f>
      </c>
      <c r="AM36" s="126">
        <f>IF('入力'!$P52=0,"",'入力'!X52)</f>
      </c>
    </row>
    <row r="37" spans="1:39" ht="24" customHeight="1">
      <c r="A37" s="653"/>
      <c r="C37" s="101">
        <f>IF('入力'!N53="",16,"⑯")</f>
        <v>16</v>
      </c>
      <c r="D37" s="553" t="str">
        <f>'入力'!C53&amp;"　"&amp;'入力'!D53</f>
        <v>　</v>
      </c>
      <c r="E37" s="554"/>
      <c r="F37" s="554"/>
      <c r="G37" s="554"/>
      <c r="H37" s="554"/>
      <c r="I37" s="555"/>
      <c r="J37" s="556" t="str">
        <f>'入力'!E53&amp;"　"&amp;'入力'!F53</f>
        <v>　</v>
      </c>
      <c r="K37" s="557"/>
      <c r="L37" s="557"/>
      <c r="M37" s="557"/>
      <c r="N37" s="557"/>
      <c r="O37" s="557"/>
      <c r="P37" s="558"/>
      <c r="Q37" s="542">
        <f>'入力'!G53</f>
        <v>0</v>
      </c>
      <c r="R37" s="543"/>
      <c r="S37" s="31" t="s">
        <v>19</v>
      </c>
      <c r="T37" s="142">
        <f>'入力'!I53</f>
        <v>0</v>
      </c>
      <c r="U37" s="115" t="s">
        <v>22</v>
      </c>
      <c r="V37" s="142">
        <f>'入力'!J53</f>
        <v>0</v>
      </c>
      <c r="W37" s="119" t="s">
        <v>23</v>
      </c>
      <c r="X37" s="142">
        <f>'入力'!K53</f>
        <v>0</v>
      </c>
      <c r="Y37" s="116" t="s">
        <v>24</v>
      </c>
      <c r="Z37" s="544">
        <f>'入力'!L53</f>
        <v>0</v>
      </c>
      <c r="AA37" s="545"/>
      <c r="AB37" s="545"/>
      <c r="AC37" s="546" t="s">
        <v>91</v>
      </c>
      <c r="AD37" s="547"/>
      <c r="AE37" s="124">
        <f>IF('入力'!$P53=0,"",'入力'!P53)</f>
      </c>
      <c r="AF37" s="125">
        <f>IF('入力'!$P53=0,"",'入力'!Q53)</f>
      </c>
      <c r="AG37" s="125">
        <f>IF('入力'!$P53=0,"",'入力'!R53)</f>
      </c>
      <c r="AH37" s="125">
        <f>IF('入力'!$P53=0,"",'入力'!S53)</f>
      </c>
      <c r="AI37" s="125">
        <f>IF('入力'!$P53=0,"",'入力'!T53)</f>
      </c>
      <c r="AJ37" s="125">
        <f>IF('入力'!$P53=0,"",'入力'!U53)</f>
      </c>
      <c r="AK37" s="125">
        <f>IF('入力'!$P53=0,"",'入力'!V53)</f>
      </c>
      <c r="AL37" s="125">
        <f>IF('入力'!$P53=0,"",'入力'!W53)</f>
      </c>
      <c r="AM37" s="126">
        <f>IF('入力'!$P53=0,"",'入力'!X53)</f>
      </c>
    </row>
    <row r="38" spans="1:39" ht="24" customHeight="1">
      <c r="A38" s="653"/>
      <c r="C38" s="101">
        <f>IF('入力'!N54="",17,"⑰")</f>
        <v>17</v>
      </c>
      <c r="D38" s="553" t="str">
        <f>'入力'!C54&amp;"　"&amp;'入力'!D54</f>
        <v>　</v>
      </c>
      <c r="E38" s="554"/>
      <c r="F38" s="554"/>
      <c r="G38" s="554"/>
      <c r="H38" s="554"/>
      <c r="I38" s="555"/>
      <c r="J38" s="556" t="str">
        <f>'入力'!E54&amp;"　"&amp;'入力'!F54</f>
        <v>　</v>
      </c>
      <c r="K38" s="557"/>
      <c r="L38" s="557"/>
      <c r="M38" s="557"/>
      <c r="N38" s="557"/>
      <c r="O38" s="557"/>
      <c r="P38" s="558"/>
      <c r="Q38" s="542">
        <f>'入力'!G54</f>
        <v>0</v>
      </c>
      <c r="R38" s="543"/>
      <c r="S38" s="31" t="s">
        <v>19</v>
      </c>
      <c r="T38" s="142">
        <f>'入力'!I54</f>
        <v>0</v>
      </c>
      <c r="U38" s="115" t="s">
        <v>22</v>
      </c>
      <c r="V38" s="142">
        <f>'入力'!J54</f>
        <v>0</v>
      </c>
      <c r="W38" s="119" t="s">
        <v>23</v>
      </c>
      <c r="X38" s="142">
        <f>'入力'!K54</f>
        <v>0</v>
      </c>
      <c r="Y38" s="116" t="s">
        <v>24</v>
      </c>
      <c r="Z38" s="544">
        <f>'入力'!L54</f>
        <v>0</v>
      </c>
      <c r="AA38" s="545"/>
      <c r="AB38" s="545"/>
      <c r="AC38" s="546" t="s">
        <v>91</v>
      </c>
      <c r="AD38" s="547"/>
      <c r="AE38" s="124">
        <f>IF('入力'!$P54=0,"",'入力'!P54)</f>
      </c>
      <c r="AF38" s="125">
        <f>IF('入力'!$P54=0,"",'入力'!Q54)</f>
      </c>
      <c r="AG38" s="125">
        <f>IF('入力'!$P54=0,"",'入力'!R54)</f>
      </c>
      <c r="AH38" s="125">
        <f>IF('入力'!$P54=0,"",'入力'!S54)</f>
      </c>
      <c r="AI38" s="125">
        <f>IF('入力'!$P54=0,"",'入力'!T54)</f>
      </c>
      <c r="AJ38" s="125">
        <f>IF('入力'!$P54=0,"",'入力'!U54)</f>
      </c>
      <c r="AK38" s="125">
        <f>IF('入力'!$P54=0,"",'入力'!V54)</f>
      </c>
      <c r="AL38" s="125">
        <f>IF('入力'!$P54=0,"",'入力'!W54)</f>
      </c>
      <c r="AM38" s="126">
        <f>IF('入力'!$P54=0,"",'入力'!X54)</f>
      </c>
    </row>
    <row r="39" spans="1:39" ht="24" customHeight="1" thickBot="1">
      <c r="A39" s="653"/>
      <c r="C39" s="101">
        <f>IF('入力'!N55="",18,"⑱")</f>
        <v>18</v>
      </c>
      <c r="D39" s="536" t="str">
        <f>'入力'!C55&amp;"　"&amp;'入力'!D55</f>
        <v>　</v>
      </c>
      <c r="E39" s="537"/>
      <c r="F39" s="537"/>
      <c r="G39" s="537"/>
      <c r="H39" s="537"/>
      <c r="I39" s="538"/>
      <c r="J39" s="539" t="str">
        <f>'入力'!E55&amp;"　"&amp;'入力'!F55</f>
        <v>　</v>
      </c>
      <c r="K39" s="540"/>
      <c r="L39" s="540"/>
      <c r="M39" s="540"/>
      <c r="N39" s="540"/>
      <c r="O39" s="540"/>
      <c r="P39" s="541"/>
      <c r="Q39" s="542">
        <f>'入力'!G55</f>
        <v>0</v>
      </c>
      <c r="R39" s="543"/>
      <c r="S39" s="31" t="s">
        <v>19</v>
      </c>
      <c r="T39" s="142">
        <f>'入力'!I55</f>
        <v>0</v>
      </c>
      <c r="U39" s="115" t="s">
        <v>22</v>
      </c>
      <c r="V39" s="142">
        <f>'入力'!J55</f>
        <v>0</v>
      </c>
      <c r="W39" s="119" t="s">
        <v>23</v>
      </c>
      <c r="X39" s="142">
        <f>'入力'!K55</f>
        <v>0</v>
      </c>
      <c r="Y39" s="116" t="s">
        <v>24</v>
      </c>
      <c r="Z39" s="544">
        <f>'入力'!L55</f>
        <v>0</v>
      </c>
      <c r="AA39" s="545"/>
      <c r="AB39" s="545"/>
      <c r="AC39" s="546" t="s">
        <v>91</v>
      </c>
      <c r="AD39" s="547"/>
      <c r="AE39" s="121">
        <f>IF('入力'!$P55=0,"",'入力'!P55)</f>
      </c>
      <c r="AF39" s="122">
        <f>IF('入力'!$P55=0,"",'入力'!Q55)</f>
      </c>
      <c r="AG39" s="122">
        <f>IF('入力'!$P55=0,"",'入力'!R55)</f>
      </c>
      <c r="AH39" s="122">
        <f>IF('入力'!$P55=0,"",'入力'!S55)</f>
      </c>
      <c r="AI39" s="122">
        <f>IF('入力'!$P55=0,"",'入力'!T55)</f>
      </c>
      <c r="AJ39" s="122">
        <f>IF('入力'!$P55=0,"",'入力'!U55)</f>
      </c>
      <c r="AK39" s="122">
        <f>IF('入力'!$P55=0,"",'入力'!V55)</f>
      </c>
      <c r="AL39" s="122">
        <f>IF('入力'!$P55=0,"",'入力'!W55)</f>
      </c>
      <c r="AM39" s="123">
        <f>IF('入力'!$P55=0,"",'入力'!X55)</f>
      </c>
    </row>
    <row r="40" spans="1:39" ht="24" customHeight="1" thickBot="1">
      <c r="A40" s="653"/>
      <c r="C40" s="548" t="s">
        <v>15</v>
      </c>
      <c r="D40" s="548"/>
      <c r="E40" s="548"/>
      <c r="F40" s="548"/>
      <c r="G40" s="548"/>
      <c r="H40" s="548"/>
      <c r="I40" s="548"/>
      <c r="J40" s="548"/>
      <c r="K40" s="548"/>
      <c r="L40" s="548"/>
      <c r="M40" s="549"/>
      <c r="N40" s="550" t="s">
        <v>17</v>
      </c>
      <c r="O40" s="551"/>
      <c r="P40" s="551"/>
      <c r="Q40" s="551"/>
      <c r="R40" s="551"/>
      <c r="S40" s="551"/>
      <c r="T40" s="551"/>
      <c r="U40" s="551"/>
      <c r="V40" s="551"/>
      <c r="W40" s="551"/>
      <c r="X40" s="551"/>
      <c r="Y40" s="551"/>
      <c r="Z40" s="551"/>
      <c r="AA40" s="551"/>
      <c r="AB40" s="551"/>
      <c r="AC40" s="551"/>
      <c r="AD40" s="552"/>
      <c r="AE40" s="120">
        <f>IF('入力'!$P38=0,"",'入力'!P38)</f>
      </c>
      <c r="AF40" s="32">
        <f>IF('入力'!$P38=0,"",'入力'!Q38)</f>
      </c>
      <c r="AG40" s="32">
        <f>IF('入力'!$P38=0,"",'入力'!R38)</f>
      </c>
      <c r="AH40" s="32">
        <f>IF('入力'!$P38=0,"",'入力'!S38)</f>
      </c>
      <c r="AI40" s="32">
        <f>IF('入力'!$P38=0,"",'入力'!T38)</f>
      </c>
      <c r="AJ40" s="32">
        <f>IF('入力'!$P38=0,"",'入力'!U38)</f>
      </c>
      <c r="AK40" s="32">
        <f>IF('入力'!$P38=0,"",'入力'!V38)</f>
      </c>
      <c r="AL40" s="32">
        <f>IF('入力'!$P38=0,"",'入力'!W38)</f>
      </c>
      <c r="AM40" s="33">
        <f>IF('入力'!$P38=0,"",'入力'!X38)</f>
      </c>
    </row>
    <row r="41" spans="1:39" ht="30" customHeight="1">
      <c r="A41" s="653"/>
      <c r="C41" s="16"/>
      <c r="D41" s="16"/>
      <c r="E41" s="16"/>
      <c r="F41" s="16"/>
      <c r="G41" s="16"/>
      <c r="H41" s="16"/>
      <c r="I41" s="16"/>
      <c r="J41" s="16"/>
      <c r="K41" s="16"/>
      <c r="L41" s="16"/>
      <c r="M41" s="16"/>
      <c r="N41" s="95"/>
      <c r="O41" s="95"/>
      <c r="P41" s="110"/>
      <c r="Q41" s="27"/>
      <c r="R41" s="27"/>
      <c r="S41" s="27"/>
      <c r="T41" s="27"/>
      <c r="U41" s="27"/>
      <c r="V41" s="27"/>
      <c r="W41" s="27"/>
      <c r="X41" s="27"/>
      <c r="Y41" s="27"/>
      <c r="Z41" s="27"/>
      <c r="AA41" s="27"/>
      <c r="AB41" s="27"/>
      <c r="AC41" s="27"/>
      <c r="AD41" s="28"/>
      <c r="AE41" s="10"/>
      <c r="AF41" s="10"/>
      <c r="AG41" s="10"/>
      <c r="AH41" s="10"/>
      <c r="AI41" s="10"/>
      <c r="AJ41" s="10"/>
      <c r="AK41" s="10"/>
      <c r="AL41" s="10"/>
      <c r="AM41" s="10"/>
    </row>
    <row r="42" spans="1:40" ht="19.5" customHeight="1">
      <c r="A42" s="653"/>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row>
    <row r="43" spans="1:39" ht="27.75" customHeight="1">
      <c r="A43" s="653"/>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row>
    <row r="44" spans="1:39" ht="10.5" customHeight="1">
      <c r="A44" s="653"/>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row>
    <row r="45" spans="1:39" ht="24.75" customHeight="1">
      <c r="A45" s="653"/>
      <c r="C45" s="11"/>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row>
    <row r="46" spans="1:40" ht="30" customHeight="1">
      <c r="A46" s="653"/>
      <c r="C46" s="534"/>
      <c r="D46" s="534"/>
      <c r="E46" s="534"/>
      <c r="F46" s="534"/>
      <c r="G46" s="534"/>
      <c r="H46" s="534"/>
      <c r="I46" s="534"/>
      <c r="J46" s="534"/>
      <c r="K46" s="534"/>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row>
    <row r="47" spans="1:39" ht="28.5" customHeight="1">
      <c r="A47" s="653"/>
      <c r="C47" s="530"/>
      <c r="D47" s="530"/>
      <c r="E47" s="530"/>
      <c r="F47" s="530"/>
      <c r="G47" s="530"/>
      <c r="H47" s="523"/>
      <c r="I47" s="523"/>
      <c r="J47" s="5"/>
      <c r="K47" s="5"/>
      <c r="L47" s="5"/>
      <c r="M47" s="530"/>
      <c r="N47" s="530"/>
      <c r="O47" s="530"/>
      <c r="P47" s="530"/>
      <c r="Q47" s="530"/>
      <c r="R47" s="530"/>
      <c r="S47" s="530"/>
      <c r="T47" s="530"/>
      <c r="U47" s="523"/>
      <c r="V47" s="523"/>
      <c r="W47" s="515"/>
      <c r="X47" s="515"/>
      <c r="Y47" s="5"/>
      <c r="AB47" s="530"/>
      <c r="AC47" s="530"/>
      <c r="AD47" s="530"/>
      <c r="AE47" s="530"/>
      <c r="AF47" s="530"/>
      <c r="AG47" s="530"/>
      <c r="AH47" s="530"/>
      <c r="AI47" s="530"/>
      <c r="AJ47" s="523"/>
      <c r="AK47" s="523"/>
      <c r="AL47" s="515"/>
      <c r="AM47" s="515"/>
    </row>
    <row r="48" spans="1:39" ht="18" customHeight="1">
      <c r="A48" s="653"/>
      <c r="C48" s="524"/>
      <c r="D48" s="524"/>
      <c r="E48" s="524"/>
      <c r="F48" s="524"/>
      <c r="G48" s="524"/>
      <c r="H48" s="29"/>
      <c r="I48" s="29"/>
      <c r="J48" s="29"/>
      <c r="K48" s="29"/>
      <c r="L48" s="29"/>
      <c r="M48" s="525"/>
      <c r="N48" s="525"/>
      <c r="O48" s="525"/>
      <c r="P48" s="525"/>
      <c r="Q48" s="525"/>
      <c r="R48" s="525"/>
      <c r="S48" s="525"/>
      <c r="T48" s="525"/>
      <c r="U48" s="11"/>
      <c r="V48" s="11"/>
      <c r="W48" s="5"/>
      <c r="X48" s="5"/>
      <c r="Y48" s="5"/>
      <c r="AB48" s="525"/>
      <c r="AC48" s="525"/>
      <c r="AD48" s="525"/>
      <c r="AE48" s="525"/>
      <c r="AF48" s="525"/>
      <c r="AG48" s="525"/>
      <c r="AH48" s="525"/>
      <c r="AI48" s="525"/>
      <c r="AJ48" s="525"/>
      <c r="AK48" s="65"/>
      <c r="AL48" s="6"/>
      <c r="AM48" s="6"/>
    </row>
    <row r="49" spans="1:39" ht="18" customHeight="1">
      <c r="A49" s="653"/>
      <c r="B49" s="10"/>
      <c r="C49" s="526"/>
      <c r="D49" s="526"/>
      <c r="E49" s="526"/>
      <c r="F49" s="527"/>
      <c r="G49" s="527"/>
      <c r="H49" s="140"/>
      <c r="I49" s="22"/>
      <c r="J49" s="22"/>
      <c r="K49" s="22"/>
      <c r="L49" s="10"/>
      <c r="M49" s="528"/>
      <c r="N49" s="528"/>
      <c r="O49" s="528"/>
      <c r="P49" s="528"/>
      <c r="Q49" s="528"/>
      <c r="R49" s="528"/>
      <c r="S49" s="528"/>
      <c r="T49" s="528"/>
      <c r="U49" s="141"/>
      <c r="V49" s="141"/>
      <c r="W49" s="23"/>
      <c r="X49" s="23"/>
      <c r="Y49" s="10"/>
      <c r="Z49" s="10"/>
      <c r="AA49" s="10"/>
      <c r="AB49" s="529"/>
      <c r="AC49" s="529"/>
      <c r="AD49" s="529"/>
      <c r="AE49" s="529"/>
      <c r="AF49" s="529"/>
      <c r="AG49" s="529"/>
      <c r="AH49" s="529"/>
      <c r="AI49" s="529"/>
      <c r="AJ49" s="529"/>
      <c r="AK49" s="23"/>
      <c r="AL49" s="23"/>
      <c r="AM49" s="5"/>
    </row>
    <row r="50" spans="1:40" ht="28.5" customHeight="1">
      <c r="A50" s="653"/>
      <c r="B50" s="10"/>
      <c r="C50" s="18"/>
      <c r="D50" s="518"/>
      <c r="E50" s="518"/>
      <c r="F50" s="518"/>
      <c r="G50" s="518"/>
      <c r="H50" s="518"/>
      <c r="I50" s="518"/>
      <c r="J50" s="3"/>
      <c r="K50" s="23"/>
      <c r="L50" s="23"/>
      <c r="M50" s="522"/>
      <c r="N50" s="522"/>
      <c r="O50" s="522"/>
      <c r="P50" s="518"/>
      <c r="Q50" s="518"/>
      <c r="R50" s="518"/>
      <c r="S50" s="518"/>
      <c r="T50" s="518"/>
      <c r="U50" s="518"/>
      <c r="V50" s="518"/>
      <c r="W50" s="519"/>
      <c r="X50" s="519"/>
      <c r="Y50" s="23"/>
      <c r="Z50" s="10"/>
      <c r="AA50" s="10"/>
      <c r="AB50" s="520"/>
      <c r="AC50" s="520"/>
      <c r="AD50" s="520"/>
      <c r="AE50" s="518"/>
      <c r="AF50" s="518"/>
      <c r="AG50" s="518"/>
      <c r="AH50" s="518"/>
      <c r="AI50" s="518"/>
      <c r="AJ50" s="518"/>
      <c r="AK50" s="518"/>
      <c r="AL50" s="518"/>
      <c r="AM50" s="515"/>
      <c r="AN50" s="515"/>
    </row>
    <row r="51" spans="1:40" ht="18.75" customHeight="1">
      <c r="A51" s="653"/>
      <c r="B51" s="10"/>
      <c r="C51" s="23"/>
      <c r="D51" s="23"/>
      <c r="E51" s="23"/>
      <c r="F51" s="23"/>
      <c r="G51" s="23"/>
      <c r="H51" s="23"/>
      <c r="I51" s="23"/>
      <c r="J51" s="23"/>
      <c r="K51" s="82"/>
      <c r="L51" s="23"/>
      <c r="M51" s="23"/>
      <c r="N51" s="516"/>
      <c r="O51" s="516"/>
      <c r="P51" s="516"/>
      <c r="Q51" s="82"/>
      <c r="R51" s="82"/>
      <c r="S51" s="82"/>
      <c r="T51" s="82"/>
      <c r="U51" s="516"/>
      <c r="V51" s="516"/>
      <c r="W51" s="516"/>
      <c r="X51" s="516"/>
      <c r="Y51" s="516"/>
      <c r="Z51" s="516"/>
      <c r="AA51" s="10"/>
      <c r="AB51" s="517"/>
      <c r="AC51" s="517"/>
      <c r="AD51" s="517"/>
      <c r="AE51" s="517"/>
      <c r="AF51" s="517"/>
      <c r="AG51" s="517"/>
      <c r="AH51" s="517"/>
      <c r="AI51" s="517"/>
      <c r="AJ51" s="517"/>
      <c r="AK51" s="517"/>
      <c r="AL51" s="517"/>
      <c r="AM51" s="516"/>
      <c r="AN51" s="516"/>
    </row>
    <row r="55" ht="13.5" customHeight="1"/>
    <row r="57" spans="28:39" ht="13.5">
      <c r="AB57" s="23"/>
      <c r="AC57" s="23"/>
      <c r="AD57" s="516"/>
      <c r="AE57" s="516"/>
      <c r="AF57" s="516"/>
      <c r="AG57" s="516"/>
      <c r="AH57" s="516"/>
      <c r="AI57" s="516"/>
      <c r="AJ57" s="516"/>
      <c r="AK57" s="516"/>
      <c r="AL57" s="516"/>
      <c r="AM57" s="516"/>
    </row>
  </sheetData>
  <sheetProtection sheet="1" selectLockedCells="1"/>
  <mergeCells count="195">
    <mergeCell ref="A2:A51"/>
    <mergeCell ref="C2:D2"/>
    <mergeCell ref="E2:AM2"/>
    <mergeCell ref="C4:M5"/>
    <mergeCell ref="X4:AA4"/>
    <mergeCell ref="AB4:AE4"/>
    <mergeCell ref="AF4:AJ4"/>
    <mergeCell ref="AK4:AM4"/>
    <mergeCell ref="X5:AA5"/>
    <mergeCell ref="AB5:AE5"/>
    <mergeCell ref="AF5:AJ5"/>
    <mergeCell ref="AK5:AM5"/>
    <mergeCell ref="C7:D7"/>
    <mergeCell ref="E7:P7"/>
    <mergeCell ref="Q7:S12"/>
    <mergeCell ref="T7:U7"/>
    <mergeCell ref="V7:AD8"/>
    <mergeCell ref="C8:D9"/>
    <mergeCell ref="E8:P9"/>
    <mergeCell ref="T8:U8"/>
    <mergeCell ref="U9:AM10"/>
    <mergeCell ref="C10:D10"/>
    <mergeCell ref="E10:M10"/>
    <mergeCell ref="C11:D12"/>
    <mergeCell ref="E11:M12"/>
    <mergeCell ref="T11:W11"/>
    <mergeCell ref="X11:AA11"/>
    <mergeCell ref="AD11:AG11"/>
    <mergeCell ref="AI11:AL11"/>
    <mergeCell ref="T12:W12"/>
    <mergeCell ref="X12:AA12"/>
    <mergeCell ref="AD12:AG12"/>
    <mergeCell ref="AI12:AL12"/>
    <mergeCell ref="C13:D13"/>
    <mergeCell ref="E13:M13"/>
    <mergeCell ref="Q13:S21"/>
    <mergeCell ref="T13:U14"/>
    <mergeCell ref="V13:AI14"/>
    <mergeCell ref="C14:D15"/>
    <mergeCell ref="E14:M15"/>
    <mergeCell ref="T15:U15"/>
    <mergeCell ref="V15:AD16"/>
    <mergeCell ref="AF15:AL16"/>
    <mergeCell ref="C16:D16"/>
    <mergeCell ref="E16:M16"/>
    <mergeCell ref="O16:O18"/>
    <mergeCell ref="T16:U16"/>
    <mergeCell ref="C17:D18"/>
    <mergeCell ref="E17:M18"/>
    <mergeCell ref="U17:AM18"/>
    <mergeCell ref="C19:D19"/>
    <mergeCell ref="E19:M19"/>
    <mergeCell ref="N19:P21"/>
    <mergeCell ref="T19:W19"/>
    <mergeCell ref="X19:AA19"/>
    <mergeCell ref="AD19:AG19"/>
    <mergeCell ref="AI19:AL19"/>
    <mergeCell ref="C20:D21"/>
    <mergeCell ref="E20:M21"/>
    <mergeCell ref="T20:W20"/>
    <mergeCell ref="X20:AA20"/>
    <mergeCell ref="AD20:AG20"/>
    <mergeCell ref="AI20:AL20"/>
    <mergeCell ref="T21:W21"/>
    <mergeCell ref="X21:AA21"/>
    <mergeCell ref="AD21:AG21"/>
    <mergeCell ref="AI21:AL21"/>
    <mergeCell ref="C22:AM22"/>
    <mergeCell ref="D24:I24"/>
    <mergeCell ref="J24:P24"/>
    <mergeCell ref="Q24:R24"/>
    <mergeCell ref="S24:Y24"/>
    <mergeCell ref="Z24:AD24"/>
    <mergeCell ref="AE24:AM24"/>
    <mergeCell ref="D25:I25"/>
    <mergeCell ref="J25:P25"/>
    <mergeCell ref="Q25:R25"/>
    <mergeCell ref="Z25:AB25"/>
    <mergeCell ref="AC25:AD25"/>
    <mergeCell ref="D26:I26"/>
    <mergeCell ref="J26:P26"/>
    <mergeCell ref="Q26:R26"/>
    <mergeCell ref="Z26:AB26"/>
    <mergeCell ref="AC26:AD26"/>
    <mergeCell ref="D27:I27"/>
    <mergeCell ref="J27:P27"/>
    <mergeCell ref="Q27:R27"/>
    <mergeCell ref="Z27:AB27"/>
    <mergeCell ref="AC27:AD27"/>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C40:M40"/>
    <mergeCell ref="N40:AD40"/>
    <mergeCell ref="C42:AN42"/>
    <mergeCell ref="C43:AM43"/>
    <mergeCell ref="C44:AM44"/>
    <mergeCell ref="D45:AM45"/>
    <mergeCell ref="C46:K46"/>
    <mergeCell ref="L46:AN46"/>
    <mergeCell ref="M49:T49"/>
    <mergeCell ref="AB49:AJ49"/>
    <mergeCell ref="C47:G47"/>
    <mergeCell ref="H47:I47"/>
    <mergeCell ref="M47:T47"/>
    <mergeCell ref="U47:V47"/>
    <mergeCell ref="W47:X47"/>
    <mergeCell ref="AB47:AI47"/>
    <mergeCell ref="W51:X51"/>
    <mergeCell ref="Y51:Z51"/>
    <mergeCell ref="AB51:AD51"/>
    <mergeCell ref="AJ47:AK47"/>
    <mergeCell ref="AL47:AM47"/>
    <mergeCell ref="C48:G48"/>
    <mergeCell ref="M48:T48"/>
    <mergeCell ref="AB48:AJ48"/>
    <mergeCell ref="C49:E49"/>
    <mergeCell ref="F49:G49"/>
    <mergeCell ref="A1:AN1"/>
    <mergeCell ref="AM51:AN51"/>
    <mergeCell ref="AD57:AE57"/>
    <mergeCell ref="AF57:AG57"/>
    <mergeCell ref="AH57:AI57"/>
    <mergeCell ref="AJ57:AK57"/>
    <mergeCell ref="AL57:AM57"/>
    <mergeCell ref="AK51:AL51"/>
    <mergeCell ref="D50:I50"/>
    <mergeCell ref="M50:O50"/>
    <mergeCell ref="AM50:AN50"/>
    <mergeCell ref="N51:P51"/>
    <mergeCell ref="U51:V51"/>
    <mergeCell ref="AE51:AF51"/>
    <mergeCell ref="AG51:AH51"/>
    <mergeCell ref="AI51:AJ51"/>
    <mergeCell ref="P50:V50"/>
    <mergeCell ref="W50:X50"/>
    <mergeCell ref="AB50:AD50"/>
    <mergeCell ref="AE50:AL50"/>
  </mergeCells>
  <printOptions/>
  <pageMargins left="0.31496062992125984" right="0.3937007874015748" top="0.2755905511811024" bottom="0.35433070866141736"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1:T26"/>
  <sheetViews>
    <sheetView showGridLines="0" zoomScalePageLayoutView="0" workbookViewId="0" topLeftCell="A1">
      <pane ySplit="1" topLeftCell="A2" activePane="bottomLeft" state="frozen"/>
      <selection pane="topLeft" activeCell="A1" sqref="A1"/>
      <selection pane="bottomLeft" activeCell="Q10" sqref="Q10:R10"/>
    </sheetView>
  </sheetViews>
  <sheetFormatPr defaultColWidth="9.00390625" defaultRowHeight="13.5"/>
  <cols>
    <col min="1" max="1" width="2.50390625" style="143" customWidth="1"/>
    <col min="2" max="2" width="0.875" style="143" customWidth="1"/>
    <col min="3" max="3" width="1.25" style="143" customWidth="1"/>
    <col min="4" max="4" width="6.25390625" style="143" customWidth="1"/>
    <col min="5" max="5" width="13.75390625" style="143" customWidth="1"/>
    <col min="6" max="6" width="2.50390625" style="143" customWidth="1"/>
    <col min="7" max="7" width="11.50390625" style="143" customWidth="1"/>
    <col min="8" max="9" width="4.00390625" style="143" customWidth="1"/>
    <col min="10" max="10" width="1.875" style="143" customWidth="1"/>
    <col min="11" max="11" width="9.625" style="143" customWidth="1"/>
    <col min="12" max="12" width="2.50390625" style="143" customWidth="1"/>
    <col min="13" max="13" width="3.50390625" style="143" customWidth="1"/>
    <col min="14" max="14" width="2.125" style="143" customWidth="1"/>
    <col min="15" max="15" width="9.75390625" style="143" customWidth="1"/>
    <col min="16" max="16" width="1.4921875" style="143" customWidth="1"/>
    <col min="17" max="17" width="7.75390625" style="143" customWidth="1"/>
    <col min="18" max="19" width="3.75390625" style="143" customWidth="1"/>
    <col min="20" max="20" width="0.875" style="143" customWidth="1"/>
    <col min="21" max="21" width="2.50390625" style="143" customWidth="1"/>
    <col min="22" max="16384" width="9.00390625" style="143" customWidth="1"/>
  </cols>
  <sheetData>
    <row r="1" spans="2:20" ht="49.5" customHeight="1">
      <c r="B1" s="686" t="s">
        <v>471</v>
      </c>
      <c r="C1" s="687"/>
      <c r="D1" s="687"/>
      <c r="E1" s="687"/>
      <c r="F1" s="687"/>
      <c r="G1" s="687"/>
      <c r="H1" s="687"/>
      <c r="I1" s="687"/>
      <c r="J1" s="687"/>
      <c r="K1" s="687"/>
      <c r="L1" s="687"/>
      <c r="M1" s="687"/>
      <c r="N1" s="687"/>
      <c r="O1" s="687"/>
      <c r="P1" s="687"/>
      <c r="Q1" s="687"/>
      <c r="R1" s="687"/>
      <c r="S1" s="687"/>
      <c r="T1" s="687"/>
    </row>
    <row r="2" ht="13.5">
      <c r="C2" s="143" t="s">
        <v>115</v>
      </c>
    </row>
    <row r="3" spans="3:19" ht="45" customHeight="1">
      <c r="C3" s="152"/>
      <c r="D3" s="153"/>
      <c r="E3" s="153"/>
      <c r="F3" s="153"/>
      <c r="G3" s="153"/>
      <c r="H3" s="153"/>
      <c r="I3" s="153"/>
      <c r="J3" s="153"/>
      <c r="K3" s="153"/>
      <c r="L3" s="153"/>
      <c r="M3" s="153"/>
      <c r="N3" s="153"/>
      <c r="O3" s="675" t="s">
        <v>130</v>
      </c>
      <c r="P3" s="675"/>
      <c r="Q3" s="675"/>
      <c r="R3" s="184">
        <f>'入力'!I25</f>
        <v>0</v>
      </c>
      <c r="S3" s="185" t="s">
        <v>24</v>
      </c>
    </row>
    <row r="4" spans="2:19" ht="15" customHeight="1">
      <c r="B4" s="155"/>
      <c r="C4" s="151"/>
      <c r="D4" s="682" t="s">
        <v>139</v>
      </c>
      <c r="E4" s="682"/>
      <c r="F4" s="682"/>
      <c r="G4" s="682"/>
      <c r="H4" s="682"/>
      <c r="I4" s="682"/>
      <c r="J4" s="151"/>
      <c r="K4" s="151"/>
      <c r="L4" s="151"/>
      <c r="M4" s="151"/>
      <c r="N4" s="151"/>
      <c r="O4" s="151"/>
      <c r="P4" s="151"/>
      <c r="Q4" s="151"/>
      <c r="R4" s="151"/>
      <c r="S4" s="155"/>
    </row>
    <row r="5" spans="2:19" ht="15" customHeight="1">
      <c r="B5" s="155"/>
      <c r="C5" s="151"/>
      <c r="D5" s="682" t="s">
        <v>140</v>
      </c>
      <c r="E5" s="682"/>
      <c r="F5" s="682"/>
      <c r="G5" s="682"/>
      <c r="H5" s="682"/>
      <c r="I5" s="682"/>
      <c r="J5" s="151"/>
      <c r="K5" s="151"/>
      <c r="L5" s="151"/>
      <c r="M5" s="151"/>
      <c r="N5" s="151"/>
      <c r="O5" s="151"/>
      <c r="P5" s="151"/>
      <c r="Q5" s="151"/>
      <c r="R5" s="151"/>
      <c r="S5" s="155"/>
    </row>
    <row r="6" spans="2:19" ht="15" customHeight="1">
      <c r="B6" s="155"/>
      <c r="C6" s="151"/>
      <c r="D6" s="682" t="s">
        <v>131</v>
      </c>
      <c r="E6" s="682"/>
      <c r="F6" s="186"/>
      <c r="G6" s="682" t="s">
        <v>458</v>
      </c>
      <c r="H6" s="682"/>
      <c r="I6" s="181" t="s">
        <v>129</v>
      </c>
      <c r="J6" s="186"/>
      <c r="K6" s="186"/>
      <c r="L6" s="151"/>
      <c r="M6" s="151"/>
      <c r="N6" s="151"/>
      <c r="O6" s="151"/>
      <c r="P6" s="151"/>
      <c r="Q6" s="151"/>
      <c r="R6" s="151"/>
      <c r="S6" s="155"/>
    </row>
    <row r="7" spans="3:19" ht="34.5" customHeight="1">
      <c r="C7" s="154"/>
      <c r="D7" s="151"/>
      <c r="E7" s="151"/>
      <c r="F7" s="151"/>
      <c r="G7" s="682" t="str">
        <f>IF('入力'!C5="","　　　　　　　　都道府県",'入力'!C5)</f>
        <v>　　　　　　　　都道府県</v>
      </c>
      <c r="H7" s="682"/>
      <c r="I7" s="682"/>
      <c r="J7" s="151"/>
      <c r="K7" s="682" t="str">
        <f>IF('入力'!C9="","　立",'入力'!C9)</f>
        <v>　立</v>
      </c>
      <c r="L7" s="682"/>
      <c r="M7" s="682"/>
      <c r="N7" s="682"/>
      <c r="O7" s="682"/>
      <c r="P7" s="151"/>
      <c r="Q7" s="151"/>
      <c r="R7" s="151"/>
      <c r="S7" s="155"/>
    </row>
    <row r="8" spans="3:19" ht="7.5" customHeight="1">
      <c r="C8" s="154"/>
      <c r="D8" s="151"/>
      <c r="E8" s="151"/>
      <c r="G8" s="692"/>
      <c r="H8" s="692"/>
      <c r="I8" s="692"/>
      <c r="J8" s="180"/>
      <c r="K8" s="692"/>
      <c r="L8" s="692"/>
      <c r="M8" s="692"/>
      <c r="N8" s="692"/>
      <c r="O8" s="692"/>
      <c r="P8" s="180"/>
      <c r="Q8" s="411"/>
      <c r="R8" s="412"/>
      <c r="S8" s="155"/>
    </row>
    <row r="9" spans="3:19" ht="30" customHeight="1">
      <c r="C9" s="154"/>
      <c r="D9" s="151"/>
      <c r="E9" s="151"/>
      <c r="F9" s="151"/>
      <c r="G9" s="151"/>
      <c r="H9" s="151"/>
      <c r="I9" s="153"/>
      <c r="J9" s="151"/>
      <c r="K9" s="689">
        <f>IF('入力'!D9="","",'入力'!D9)</f>
      </c>
      <c r="L9" s="689"/>
      <c r="M9" s="689"/>
      <c r="N9" s="183"/>
      <c r="O9" s="183" t="s">
        <v>109</v>
      </c>
      <c r="P9" s="181"/>
      <c r="Q9" s="413"/>
      <c r="R9" s="414"/>
      <c r="S9" s="155"/>
    </row>
    <row r="10" spans="3:19" ht="30" customHeight="1">
      <c r="C10" s="154"/>
      <c r="D10" s="151"/>
      <c r="E10" s="151"/>
      <c r="F10" s="151"/>
      <c r="G10" s="151"/>
      <c r="H10" s="151"/>
      <c r="I10" s="151"/>
      <c r="J10" s="151"/>
      <c r="K10" s="183" t="s">
        <v>128</v>
      </c>
      <c r="L10" s="183"/>
      <c r="M10" s="688" t="str">
        <f>'入力'!C25&amp;"　"&amp;'入力'!D25</f>
        <v>　</v>
      </c>
      <c r="N10" s="688"/>
      <c r="O10" s="688"/>
      <c r="P10" s="182"/>
      <c r="Q10" s="694" t="s">
        <v>141</v>
      </c>
      <c r="R10" s="695"/>
      <c r="S10" s="155"/>
    </row>
    <row r="11" spans="3:19" ht="8.25" customHeight="1">
      <c r="C11" s="154"/>
      <c r="D11" s="151"/>
      <c r="E11" s="151"/>
      <c r="F11" s="151"/>
      <c r="G11" s="151"/>
      <c r="H11" s="151"/>
      <c r="I11" s="151"/>
      <c r="J11" s="151"/>
      <c r="K11" s="187"/>
      <c r="L11" s="187"/>
      <c r="M11" s="188"/>
      <c r="N11" s="188"/>
      <c r="O11" s="188"/>
      <c r="P11" s="182"/>
      <c r="Q11" s="415"/>
      <c r="R11" s="416"/>
      <c r="S11" s="155"/>
    </row>
    <row r="12" spans="3:19" ht="45" customHeight="1">
      <c r="C12" s="154"/>
      <c r="D12" s="151"/>
      <c r="E12" s="151"/>
      <c r="G12" s="179" t="s">
        <v>13</v>
      </c>
      <c r="H12" s="179"/>
      <c r="I12" s="668">
        <f>IF('入力'!D11="","",'入力'!C5&amp;'入力'!D11&amp;'入力'!E11)</f>
      </c>
      <c r="J12" s="668"/>
      <c r="K12" s="668"/>
      <c r="L12" s="668"/>
      <c r="M12" s="668"/>
      <c r="N12" s="668"/>
      <c r="O12" s="668"/>
      <c r="P12" s="148"/>
      <c r="Q12" s="148"/>
      <c r="S12" s="155"/>
    </row>
    <row r="13" spans="3:19" ht="30" customHeight="1">
      <c r="C13" s="154"/>
      <c r="D13" s="151"/>
      <c r="E13" s="151"/>
      <c r="F13" s="151"/>
      <c r="G13" s="151"/>
      <c r="H13" s="689" t="s">
        <v>125</v>
      </c>
      <c r="I13" s="689"/>
      <c r="J13" s="183"/>
      <c r="K13" s="667">
        <f>IF('入力'!C13="","",'入力'!C13&amp;"　－　"&amp;'入力'!D13&amp;"　－　"&amp;'入力'!E13)</f>
      </c>
      <c r="L13" s="667"/>
      <c r="M13" s="667"/>
      <c r="N13" s="667"/>
      <c r="O13" s="667"/>
      <c r="P13" s="149"/>
      <c r="Q13" s="149"/>
      <c r="R13" s="151"/>
      <c r="S13" s="155"/>
    </row>
    <row r="14" spans="3:19" ht="30" customHeight="1">
      <c r="C14" s="154"/>
      <c r="D14" s="151"/>
      <c r="E14" s="151"/>
      <c r="F14" s="151"/>
      <c r="G14" s="151"/>
      <c r="H14" s="689" t="s">
        <v>126</v>
      </c>
      <c r="I14" s="689"/>
      <c r="J14" s="183"/>
      <c r="K14" s="667">
        <f>IF('入力'!C14="","",'入力'!C14&amp;"　－　"&amp;'入力'!D14&amp;"　－　"&amp;'入力'!E14)</f>
      </c>
      <c r="L14" s="667"/>
      <c r="M14" s="667"/>
      <c r="N14" s="667"/>
      <c r="O14" s="667"/>
      <c r="P14" s="149"/>
      <c r="Q14" s="149"/>
      <c r="R14" s="151"/>
      <c r="S14" s="155"/>
    </row>
    <row r="15" spans="3:19" ht="67.5" customHeight="1">
      <c r="C15" s="154"/>
      <c r="D15" s="151"/>
      <c r="E15" s="680" t="s">
        <v>124</v>
      </c>
      <c r="F15" s="680"/>
      <c r="G15" s="680"/>
      <c r="H15" s="680"/>
      <c r="I15" s="680"/>
      <c r="J15" s="680"/>
      <c r="K15" s="680"/>
      <c r="L15" s="680"/>
      <c r="M15" s="680"/>
      <c r="N15" s="680"/>
      <c r="O15" s="680"/>
      <c r="P15" s="680"/>
      <c r="Q15" s="680"/>
      <c r="R15" s="151"/>
      <c r="S15" s="155"/>
    </row>
    <row r="16" spans="3:19" ht="22.5" customHeight="1">
      <c r="C16" s="154"/>
      <c r="D16" s="151"/>
      <c r="E16" s="681" t="s">
        <v>469</v>
      </c>
      <c r="F16" s="682"/>
      <c r="G16" s="682"/>
      <c r="H16" s="682"/>
      <c r="I16" s="682"/>
      <c r="J16" s="682"/>
      <c r="K16" s="682"/>
      <c r="L16" s="682"/>
      <c r="M16" s="682"/>
      <c r="N16" s="682"/>
      <c r="O16" s="682"/>
      <c r="P16" s="682"/>
      <c r="Q16" s="682"/>
      <c r="R16" s="158"/>
      <c r="S16" s="155"/>
    </row>
    <row r="17" spans="3:19" ht="22.5" customHeight="1">
      <c r="C17" s="154"/>
      <c r="D17" s="151"/>
      <c r="E17" s="529" t="s">
        <v>472</v>
      </c>
      <c r="F17" s="693"/>
      <c r="G17" s="693"/>
      <c r="H17" s="693"/>
      <c r="I17" s="693"/>
      <c r="J17" s="693"/>
      <c r="K17" s="693"/>
      <c r="L17" s="693"/>
      <c r="M17" s="693"/>
      <c r="N17" s="693"/>
      <c r="O17" s="693"/>
      <c r="P17" s="693"/>
      <c r="Q17" s="693"/>
      <c r="R17" s="158"/>
      <c r="S17" s="155"/>
    </row>
    <row r="18" spans="3:19" ht="24" customHeight="1">
      <c r="C18" s="154"/>
      <c r="D18" s="151"/>
      <c r="E18" s="151"/>
      <c r="F18" s="151"/>
      <c r="G18" s="151"/>
      <c r="H18" s="151"/>
      <c r="I18" s="151"/>
      <c r="J18" s="151"/>
      <c r="K18" s="151"/>
      <c r="L18" s="151"/>
      <c r="M18" s="151"/>
      <c r="N18" s="151"/>
      <c r="O18" s="151"/>
      <c r="P18" s="151"/>
      <c r="Q18" s="151"/>
      <c r="R18" s="151"/>
      <c r="S18" s="155"/>
    </row>
    <row r="19" spans="3:19" ht="18.75" customHeight="1">
      <c r="C19" s="154"/>
      <c r="D19" s="151"/>
      <c r="E19" s="144" t="s">
        <v>134</v>
      </c>
      <c r="F19" s="676" t="str">
        <f>'入力'!E28&amp;"　"&amp;'入力'!F28</f>
        <v>　</v>
      </c>
      <c r="G19" s="677"/>
      <c r="H19" s="677"/>
      <c r="I19" s="677"/>
      <c r="J19" s="677"/>
      <c r="K19" s="677"/>
      <c r="L19" s="677"/>
      <c r="M19" s="677"/>
      <c r="N19" s="677"/>
      <c r="O19" s="677"/>
      <c r="P19" s="175"/>
      <c r="Q19" s="167"/>
      <c r="R19" s="159"/>
      <c r="S19" s="155"/>
    </row>
    <row r="20" spans="3:19" ht="52.5" customHeight="1">
      <c r="C20" s="154"/>
      <c r="D20" s="151"/>
      <c r="E20" s="145" t="s">
        <v>116</v>
      </c>
      <c r="F20" s="678" t="str">
        <f>'入力'!C28&amp;"　"&amp;'入力'!D28</f>
        <v>　</v>
      </c>
      <c r="G20" s="679"/>
      <c r="H20" s="679"/>
      <c r="I20" s="679"/>
      <c r="J20" s="679"/>
      <c r="K20" s="679"/>
      <c r="L20" s="679"/>
      <c r="M20" s="679"/>
      <c r="N20" s="679"/>
      <c r="O20" s="679"/>
      <c r="P20" s="176"/>
      <c r="Q20" s="168"/>
      <c r="R20" s="159"/>
      <c r="S20" s="155"/>
    </row>
    <row r="21" spans="3:19" ht="52.5" customHeight="1">
      <c r="C21" s="154"/>
      <c r="D21" s="151"/>
      <c r="E21" s="146" t="s">
        <v>117</v>
      </c>
      <c r="F21" s="683">
        <f>'入力'!D29</f>
        <v>0</v>
      </c>
      <c r="G21" s="684"/>
      <c r="H21" s="684"/>
      <c r="I21" s="685"/>
      <c r="J21" s="669" t="s">
        <v>127</v>
      </c>
      <c r="K21" s="670"/>
      <c r="L21" s="671"/>
      <c r="M21" s="690">
        <f>'入力'!F29</f>
        <v>0</v>
      </c>
      <c r="N21" s="691"/>
      <c r="O21" s="691"/>
      <c r="P21" s="691"/>
      <c r="Q21" s="150" t="s">
        <v>120</v>
      </c>
      <c r="R21" s="159"/>
      <c r="S21" s="155"/>
    </row>
    <row r="22" spans="3:19" ht="90" customHeight="1">
      <c r="C22" s="154"/>
      <c r="D22" s="151"/>
      <c r="E22" s="147" t="s">
        <v>118</v>
      </c>
      <c r="F22" s="672">
        <f>'入力'!D30</f>
        <v>0</v>
      </c>
      <c r="G22" s="673"/>
      <c r="H22" s="673"/>
      <c r="I22" s="673"/>
      <c r="J22" s="673"/>
      <c r="K22" s="673"/>
      <c r="L22" s="673"/>
      <c r="M22" s="673"/>
      <c r="N22" s="673"/>
      <c r="O22" s="673"/>
      <c r="P22" s="673"/>
      <c r="Q22" s="674"/>
      <c r="R22" s="159"/>
      <c r="S22" s="155"/>
    </row>
    <row r="23" spans="3:19" ht="30" customHeight="1">
      <c r="C23" s="156"/>
      <c r="D23" s="148"/>
      <c r="E23" s="148"/>
      <c r="F23" s="148"/>
      <c r="G23" s="148"/>
      <c r="H23" s="148"/>
      <c r="I23" s="148"/>
      <c r="J23" s="148"/>
      <c r="K23" s="148"/>
      <c r="L23" s="148"/>
      <c r="M23" s="148"/>
      <c r="N23" s="148"/>
      <c r="O23" s="148"/>
      <c r="P23" s="148"/>
      <c r="Q23" s="148"/>
      <c r="R23" s="148"/>
      <c r="S23" s="157"/>
    </row>
    <row r="24" ht="26.25" customHeight="1">
      <c r="C24" s="143" t="s">
        <v>121</v>
      </c>
    </row>
    <row r="25" spans="4:17" ht="41.25" customHeight="1">
      <c r="D25" s="669" t="s">
        <v>122</v>
      </c>
      <c r="E25" s="670"/>
      <c r="F25" s="670"/>
      <c r="G25" s="670"/>
      <c r="H25" s="670"/>
      <c r="I25" s="670"/>
      <c r="J25" s="670"/>
      <c r="K25" s="671"/>
      <c r="M25" s="666" t="s">
        <v>138</v>
      </c>
      <c r="N25" s="666"/>
      <c r="O25" s="666"/>
      <c r="P25" s="666"/>
      <c r="Q25" s="666"/>
    </row>
    <row r="26" spans="4:17" ht="26.25" customHeight="1">
      <c r="D26" s="666" t="s">
        <v>123</v>
      </c>
      <c r="E26" s="666"/>
      <c r="F26" s="666"/>
      <c r="G26" s="666"/>
      <c r="H26" s="666"/>
      <c r="I26" s="666"/>
      <c r="J26" s="666"/>
      <c r="K26" s="666"/>
      <c r="L26" s="666"/>
      <c r="M26" s="666"/>
      <c r="N26" s="666"/>
      <c r="O26" s="666"/>
      <c r="P26" s="666"/>
      <c r="Q26" s="666"/>
    </row>
  </sheetData>
  <sheetProtection sheet="1" selectLockedCells="1"/>
  <mergeCells count="28">
    <mergeCell ref="D6:E6"/>
    <mergeCell ref="H13:I13"/>
    <mergeCell ref="H14:I14"/>
    <mergeCell ref="M21:P21"/>
    <mergeCell ref="G7:I8"/>
    <mergeCell ref="K7:O8"/>
    <mergeCell ref="E17:Q17"/>
    <mergeCell ref="Q10:R10"/>
    <mergeCell ref="D5:I5"/>
    <mergeCell ref="F21:I21"/>
    <mergeCell ref="B1:T1"/>
    <mergeCell ref="D25:K25"/>
    <mergeCell ref="M25:Q25"/>
    <mergeCell ref="K13:O13"/>
    <mergeCell ref="M10:O10"/>
    <mergeCell ref="K9:M9"/>
    <mergeCell ref="D4:I4"/>
    <mergeCell ref="G6:H6"/>
    <mergeCell ref="D26:Q26"/>
    <mergeCell ref="K14:O14"/>
    <mergeCell ref="I12:O12"/>
    <mergeCell ref="J21:L21"/>
    <mergeCell ref="F22:Q22"/>
    <mergeCell ref="O3:Q3"/>
    <mergeCell ref="F19:O19"/>
    <mergeCell ref="F20:O20"/>
    <mergeCell ref="E15:Q15"/>
    <mergeCell ref="E16:Q16"/>
  </mergeCells>
  <printOptions/>
  <pageMargins left="0.6299212598425197" right="0.629921259842519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T27"/>
  <sheetViews>
    <sheetView showGridLines="0" zoomScalePageLayoutView="0" workbookViewId="0" topLeftCell="A1">
      <selection activeCell="B1" sqref="B1:T1"/>
    </sheetView>
  </sheetViews>
  <sheetFormatPr defaultColWidth="9.00390625" defaultRowHeight="13.5"/>
  <cols>
    <col min="1" max="1" width="2.50390625" style="143" customWidth="1"/>
    <col min="2" max="2" width="0.875" style="143" customWidth="1"/>
    <col min="3" max="3" width="1.25" style="143" customWidth="1"/>
    <col min="4" max="4" width="6.25390625" style="143" customWidth="1"/>
    <col min="5" max="5" width="13.75390625" style="143" customWidth="1"/>
    <col min="6" max="6" width="2.50390625" style="143" customWidth="1"/>
    <col min="7" max="7" width="11.50390625" style="143" customWidth="1"/>
    <col min="8" max="9" width="4.00390625" style="143" customWidth="1"/>
    <col min="10" max="10" width="1.875" style="143" customWidth="1"/>
    <col min="11" max="11" width="9.625" style="143" customWidth="1"/>
    <col min="12" max="12" width="2.50390625" style="143" customWidth="1"/>
    <col min="13" max="13" width="3.50390625" style="143" customWidth="1"/>
    <col min="14" max="14" width="2.125" style="143" customWidth="1"/>
    <col min="15" max="15" width="9.75390625" style="143" customWidth="1"/>
    <col min="16" max="16" width="1.4921875" style="143" customWidth="1"/>
    <col min="17" max="17" width="7.75390625" style="143" customWidth="1"/>
    <col min="18" max="19" width="3.75390625" style="143" customWidth="1"/>
    <col min="20" max="20" width="0.875" style="143" customWidth="1"/>
    <col min="21" max="21" width="2.50390625" style="143" customWidth="1"/>
    <col min="22" max="16384" width="9.00390625" style="143" customWidth="1"/>
  </cols>
  <sheetData>
    <row r="1" spans="2:20" ht="49.5" customHeight="1">
      <c r="B1" s="686" t="s">
        <v>468</v>
      </c>
      <c r="C1" s="687"/>
      <c r="D1" s="687"/>
      <c r="E1" s="687"/>
      <c r="F1" s="687"/>
      <c r="G1" s="687"/>
      <c r="H1" s="687"/>
      <c r="I1" s="687"/>
      <c r="J1" s="687"/>
      <c r="K1" s="687"/>
      <c r="L1" s="687"/>
      <c r="M1" s="687"/>
      <c r="N1" s="687"/>
      <c r="O1" s="687"/>
      <c r="P1" s="687"/>
      <c r="Q1" s="687"/>
      <c r="R1" s="687"/>
      <c r="S1" s="687"/>
      <c r="T1" s="687"/>
    </row>
    <row r="2" ht="13.5">
      <c r="C2" s="143" t="s">
        <v>144</v>
      </c>
    </row>
    <row r="3" spans="3:19" ht="45" customHeight="1">
      <c r="C3" s="152"/>
      <c r="D3" s="153"/>
      <c r="E3" s="153"/>
      <c r="F3" s="153"/>
      <c r="G3" s="153"/>
      <c r="H3" s="153"/>
      <c r="I3" s="153"/>
      <c r="J3" s="153"/>
      <c r="K3" s="153"/>
      <c r="L3" s="153"/>
      <c r="M3" s="153"/>
      <c r="N3" s="153"/>
      <c r="O3" s="675" t="s">
        <v>130</v>
      </c>
      <c r="P3" s="675"/>
      <c r="Q3" s="675"/>
      <c r="R3" s="184">
        <f>'入力'!I25</f>
        <v>0</v>
      </c>
      <c r="S3" s="185" t="s">
        <v>24</v>
      </c>
    </row>
    <row r="4" spans="2:19" ht="15" customHeight="1">
      <c r="B4" s="155"/>
      <c r="C4" s="151"/>
      <c r="D4" s="682" t="s">
        <v>139</v>
      </c>
      <c r="E4" s="682"/>
      <c r="F4" s="682"/>
      <c r="G4" s="682"/>
      <c r="H4" s="682"/>
      <c r="I4" s="682"/>
      <c r="J4" s="151"/>
      <c r="K4" s="151"/>
      <c r="L4" s="151"/>
      <c r="M4" s="151"/>
      <c r="N4" s="151"/>
      <c r="O4" s="151"/>
      <c r="P4" s="151"/>
      <c r="Q4" s="151"/>
      <c r="R4" s="151"/>
      <c r="S4" s="155"/>
    </row>
    <row r="5" spans="2:19" ht="15" customHeight="1">
      <c r="B5" s="155"/>
      <c r="C5" s="151"/>
      <c r="D5" s="682" t="s">
        <v>140</v>
      </c>
      <c r="E5" s="682"/>
      <c r="F5" s="682"/>
      <c r="G5" s="682"/>
      <c r="H5" s="682"/>
      <c r="I5" s="682"/>
      <c r="J5" s="151"/>
      <c r="K5" s="151"/>
      <c r="L5" s="151"/>
      <c r="M5" s="151"/>
      <c r="N5" s="151"/>
      <c r="O5" s="151"/>
      <c r="P5" s="151"/>
      <c r="Q5" s="151"/>
      <c r="R5" s="151"/>
      <c r="S5" s="155"/>
    </row>
    <row r="6" spans="2:19" ht="15" customHeight="1">
      <c r="B6" s="155"/>
      <c r="C6" s="151"/>
      <c r="D6" s="682" t="s">
        <v>131</v>
      </c>
      <c r="E6" s="682"/>
      <c r="F6" s="186"/>
      <c r="G6" s="682" t="str">
        <f>'外部指導者'!G6</f>
        <v>福田　安伸</v>
      </c>
      <c r="H6" s="682"/>
      <c r="I6" s="181" t="s">
        <v>129</v>
      </c>
      <c r="J6" s="186"/>
      <c r="K6" s="186"/>
      <c r="L6" s="151"/>
      <c r="M6" s="151"/>
      <c r="N6" s="151"/>
      <c r="O6" s="151"/>
      <c r="P6" s="151"/>
      <c r="Q6" s="151"/>
      <c r="R6" s="151"/>
      <c r="S6" s="155"/>
    </row>
    <row r="7" spans="3:19" ht="34.5" customHeight="1">
      <c r="C7" s="154"/>
      <c r="D7" s="151"/>
      <c r="E7" s="151"/>
      <c r="F7" s="151"/>
      <c r="G7" s="682" t="str">
        <f>IF('入力'!C5="","　　　　　　　　都道府県",'入力'!C5)</f>
        <v>　　　　　　　　都道府県</v>
      </c>
      <c r="H7" s="682"/>
      <c r="I7" s="682"/>
      <c r="J7" s="151"/>
      <c r="K7" s="682" t="str">
        <f>IF('入力'!C9="","　立",'入力'!C9)</f>
        <v>　立</v>
      </c>
      <c r="L7" s="682"/>
      <c r="M7" s="682"/>
      <c r="N7" s="682"/>
      <c r="O7" s="682"/>
      <c r="P7" s="151"/>
      <c r="Q7" s="151"/>
      <c r="R7" s="151"/>
      <c r="S7" s="155"/>
    </row>
    <row r="8" spans="3:19" ht="7.5" customHeight="1">
      <c r="C8" s="154"/>
      <c r="D8" s="151"/>
      <c r="E8" s="151"/>
      <c r="G8" s="692"/>
      <c r="H8" s="692"/>
      <c r="I8" s="692"/>
      <c r="J8" s="180"/>
      <c r="K8" s="692"/>
      <c r="L8" s="692"/>
      <c r="M8" s="692"/>
      <c r="N8" s="692"/>
      <c r="O8" s="692"/>
      <c r="P8" s="180"/>
      <c r="Q8" s="411"/>
      <c r="R8" s="412"/>
      <c r="S8" s="155"/>
    </row>
    <row r="9" spans="3:19" ht="30" customHeight="1">
      <c r="C9" s="154"/>
      <c r="D9" s="151"/>
      <c r="E9" s="151"/>
      <c r="F9" s="151"/>
      <c r="G9" s="151"/>
      <c r="H9" s="151"/>
      <c r="I9" s="153"/>
      <c r="J9" s="151"/>
      <c r="K9" s="689">
        <f>IF('入力'!D9="","",'入力'!D9)</f>
      </c>
      <c r="L9" s="689"/>
      <c r="M9" s="689"/>
      <c r="N9" s="183"/>
      <c r="O9" s="183" t="s">
        <v>109</v>
      </c>
      <c r="P9" s="181"/>
      <c r="Q9" s="413"/>
      <c r="R9" s="414"/>
      <c r="S9" s="155"/>
    </row>
    <row r="10" spans="3:19" ht="30" customHeight="1">
      <c r="C10" s="154"/>
      <c r="D10" s="151"/>
      <c r="E10" s="151"/>
      <c r="F10" s="151"/>
      <c r="G10" s="151"/>
      <c r="H10" s="151"/>
      <c r="I10" s="151"/>
      <c r="J10" s="151"/>
      <c r="K10" s="183" t="s">
        <v>128</v>
      </c>
      <c r="L10" s="183"/>
      <c r="M10" s="688" t="str">
        <f>'入力'!C25&amp;"　"&amp;'入力'!D25</f>
        <v>　</v>
      </c>
      <c r="N10" s="688"/>
      <c r="O10" s="688"/>
      <c r="P10" s="182"/>
      <c r="Q10" s="696" t="s">
        <v>141</v>
      </c>
      <c r="R10" s="697"/>
      <c r="S10" s="155"/>
    </row>
    <row r="11" spans="3:19" ht="8.25" customHeight="1">
      <c r="C11" s="154"/>
      <c r="D11" s="151"/>
      <c r="E11" s="151"/>
      <c r="F11" s="151"/>
      <c r="G11" s="151"/>
      <c r="H11" s="151"/>
      <c r="I11" s="151"/>
      <c r="J11" s="151"/>
      <c r="K11" s="187"/>
      <c r="L11" s="187"/>
      <c r="M11" s="188"/>
      <c r="N11" s="188"/>
      <c r="O11" s="188"/>
      <c r="P11" s="182"/>
      <c r="Q11" s="415"/>
      <c r="R11" s="416"/>
      <c r="S11" s="155"/>
    </row>
    <row r="12" spans="3:19" ht="45" customHeight="1">
      <c r="C12" s="154"/>
      <c r="D12" s="151"/>
      <c r="E12" s="151"/>
      <c r="G12" s="179" t="s">
        <v>13</v>
      </c>
      <c r="H12" s="179"/>
      <c r="I12" s="668">
        <f>IF('入力'!D11="","",'入力'!C5&amp;'入力'!D11&amp;'入力'!E11)</f>
      </c>
      <c r="J12" s="668"/>
      <c r="K12" s="668"/>
      <c r="L12" s="668"/>
      <c r="M12" s="668"/>
      <c r="N12" s="668"/>
      <c r="O12" s="668"/>
      <c r="P12" s="148"/>
      <c r="Q12" s="148"/>
      <c r="S12" s="155"/>
    </row>
    <row r="13" spans="3:19" ht="30" customHeight="1">
      <c r="C13" s="154"/>
      <c r="D13" s="151"/>
      <c r="E13" s="151"/>
      <c r="F13" s="151"/>
      <c r="G13" s="151"/>
      <c r="H13" s="689" t="s">
        <v>125</v>
      </c>
      <c r="I13" s="689"/>
      <c r="J13" s="183"/>
      <c r="K13" s="667">
        <f>IF('入力'!C13="","",'入力'!C13&amp;"　－　"&amp;'入力'!D13&amp;"　－　"&amp;'入力'!E13)</f>
      </c>
      <c r="L13" s="667"/>
      <c r="M13" s="667"/>
      <c r="N13" s="667"/>
      <c r="O13" s="667"/>
      <c r="P13" s="149"/>
      <c r="Q13" s="149"/>
      <c r="R13" s="151"/>
      <c r="S13" s="155"/>
    </row>
    <row r="14" spans="3:19" ht="30" customHeight="1">
      <c r="C14" s="154"/>
      <c r="D14" s="151"/>
      <c r="E14" s="151"/>
      <c r="F14" s="151"/>
      <c r="G14" s="151"/>
      <c r="H14" s="689" t="s">
        <v>126</v>
      </c>
      <c r="I14" s="689"/>
      <c r="J14" s="183"/>
      <c r="K14" s="667">
        <f>IF('入力'!C14="","",'入力'!C14&amp;"　－　"&amp;'入力'!D14&amp;"　－　"&amp;'入力'!E14)</f>
      </c>
      <c r="L14" s="667"/>
      <c r="M14" s="667"/>
      <c r="N14" s="667"/>
      <c r="O14" s="667"/>
      <c r="P14" s="149"/>
      <c r="Q14" s="149"/>
      <c r="R14" s="151"/>
      <c r="S14" s="155"/>
    </row>
    <row r="15" spans="3:19" ht="67.5" customHeight="1">
      <c r="C15" s="154"/>
      <c r="D15" s="151"/>
      <c r="E15" s="680" t="s">
        <v>145</v>
      </c>
      <c r="F15" s="680"/>
      <c r="G15" s="680"/>
      <c r="H15" s="680"/>
      <c r="I15" s="680"/>
      <c r="J15" s="680"/>
      <c r="K15" s="680"/>
      <c r="L15" s="680"/>
      <c r="M15" s="680"/>
      <c r="N15" s="680"/>
      <c r="O15" s="680"/>
      <c r="P15" s="680"/>
      <c r="Q15" s="680"/>
      <c r="R15" s="151"/>
      <c r="S15" s="155"/>
    </row>
    <row r="16" spans="3:19" ht="22.5" customHeight="1">
      <c r="C16" s="154"/>
      <c r="D16" s="151"/>
      <c r="E16" s="681" t="s">
        <v>469</v>
      </c>
      <c r="F16" s="682"/>
      <c r="G16" s="682"/>
      <c r="H16" s="682"/>
      <c r="I16" s="682"/>
      <c r="J16" s="682"/>
      <c r="K16" s="682"/>
      <c r="L16" s="682"/>
      <c r="M16" s="682"/>
      <c r="N16" s="682"/>
      <c r="O16" s="682"/>
      <c r="P16" s="682"/>
      <c r="Q16" s="682"/>
      <c r="R16" s="158"/>
      <c r="S16" s="155"/>
    </row>
    <row r="17" spans="3:19" ht="22.5" customHeight="1">
      <c r="C17" s="154"/>
      <c r="D17" s="151"/>
      <c r="E17" s="529" t="s">
        <v>470</v>
      </c>
      <c r="F17" s="529"/>
      <c r="G17" s="529"/>
      <c r="H17" s="529"/>
      <c r="I17" s="529"/>
      <c r="J17" s="529"/>
      <c r="K17" s="529"/>
      <c r="L17" s="529"/>
      <c r="M17" s="529"/>
      <c r="N17" s="529"/>
      <c r="O17" s="529"/>
      <c r="P17" s="194"/>
      <c r="Q17" s="194"/>
      <c r="R17" s="158"/>
      <c r="S17" s="155"/>
    </row>
    <row r="18" spans="3:19" ht="24" customHeight="1">
      <c r="C18" s="154"/>
      <c r="D18" s="151"/>
      <c r="E18" s="151"/>
      <c r="F18" s="151"/>
      <c r="G18" s="151"/>
      <c r="H18" s="151"/>
      <c r="I18" s="151"/>
      <c r="J18" s="151"/>
      <c r="K18" s="151"/>
      <c r="L18" s="151"/>
      <c r="M18" s="151"/>
      <c r="N18" s="151"/>
      <c r="O18" s="151"/>
      <c r="P18" s="151"/>
      <c r="Q18" s="151"/>
      <c r="R18" s="151"/>
      <c r="S18" s="155"/>
    </row>
    <row r="19" spans="3:19" ht="18.75" customHeight="1">
      <c r="C19" s="154"/>
      <c r="D19" s="151"/>
      <c r="E19" s="144" t="s">
        <v>134</v>
      </c>
      <c r="F19" s="676" t="str">
        <f>'入力'!E34&amp;"　"&amp;'入力'!F34</f>
        <v>　</v>
      </c>
      <c r="G19" s="677"/>
      <c r="H19" s="677"/>
      <c r="I19" s="677"/>
      <c r="J19" s="677"/>
      <c r="K19" s="677"/>
      <c r="L19" s="677"/>
      <c r="M19" s="677"/>
      <c r="N19" s="677"/>
      <c r="O19" s="677"/>
      <c r="P19" s="175"/>
      <c r="Q19" s="167"/>
      <c r="R19" s="159"/>
      <c r="S19" s="155"/>
    </row>
    <row r="20" spans="3:19" ht="41.25" customHeight="1">
      <c r="C20" s="154"/>
      <c r="D20" s="151"/>
      <c r="E20" s="145" t="s">
        <v>116</v>
      </c>
      <c r="F20" s="678" t="str">
        <f>'入力'!C34&amp;"　"&amp;'入力'!D34</f>
        <v>　</v>
      </c>
      <c r="G20" s="679"/>
      <c r="H20" s="679"/>
      <c r="I20" s="679"/>
      <c r="J20" s="679"/>
      <c r="K20" s="679"/>
      <c r="L20" s="679"/>
      <c r="M20" s="679"/>
      <c r="N20" s="679"/>
      <c r="O20" s="679"/>
      <c r="P20" s="176"/>
      <c r="Q20" s="168"/>
      <c r="R20" s="159"/>
      <c r="S20" s="155"/>
    </row>
    <row r="21" spans="3:19" ht="41.25" customHeight="1">
      <c r="C21" s="154"/>
      <c r="D21" s="151"/>
      <c r="E21" s="146" t="s">
        <v>117</v>
      </c>
      <c r="F21" s="683">
        <f>'入力'!D35</f>
        <v>0</v>
      </c>
      <c r="G21" s="684"/>
      <c r="H21" s="684"/>
      <c r="I21" s="685"/>
      <c r="J21" s="669" t="s">
        <v>127</v>
      </c>
      <c r="K21" s="670"/>
      <c r="L21" s="671"/>
      <c r="M21" s="690">
        <f>'入力'!F35</f>
        <v>0</v>
      </c>
      <c r="N21" s="691"/>
      <c r="O21" s="691"/>
      <c r="P21" s="691"/>
      <c r="Q21" s="150" t="s">
        <v>120</v>
      </c>
      <c r="R21" s="159"/>
      <c r="S21" s="155"/>
    </row>
    <row r="22" spans="3:19" ht="41.25" customHeight="1">
      <c r="C22" s="154"/>
      <c r="D22" s="151"/>
      <c r="E22" s="147" t="s">
        <v>146</v>
      </c>
      <c r="F22" s="195"/>
      <c r="G22" s="698">
        <f>'入力'!D36</f>
        <v>0</v>
      </c>
      <c r="H22" s="698"/>
      <c r="I22" s="698"/>
      <c r="J22" s="698"/>
      <c r="K22" s="698"/>
      <c r="L22" s="698"/>
      <c r="M22" s="698"/>
      <c r="N22" s="698"/>
      <c r="O22" s="698"/>
      <c r="P22" s="698"/>
      <c r="Q22" s="699"/>
      <c r="R22" s="159"/>
      <c r="S22" s="155"/>
    </row>
    <row r="23" spans="3:19" ht="75" customHeight="1">
      <c r="C23" s="154"/>
      <c r="D23" s="151"/>
      <c r="E23" s="147" t="s">
        <v>118</v>
      </c>
      <c r="F23" s="672">
        <f>'入力'!D37</f>
        <v>0</v>
      </c>
      <c r="G23" s="673"/>
      <c r="H23" s="673"/>
      <c r="I23" s="673"/>
      <c r="J23" s="673"/>
      <c r="K23" s="673"/>
      <c r="L23" s="673"/>
      <c r="M23" s="673"/>
      <c r="N23" s="673"/>
      <c r="O23" s="673"/>
      <c r="P23" s="673"/>
      <c r="Q23" s="674"/>
      <c r="R23" s="159"/>
      <c r="S23" s="155"/>
    </row>
    <row r="24" spans="3:19" ht="30" customHeight="1">
      <c r="C24" s="156"/>
      <c r="D24" s="148"/>
      <c r="E24" s="148"/>
      <c r="F24" s="148"/>
      <c r="G24" s="148"/>
      <c r="H24" s="148"/>
      <c r="I24" s="148"/>
      <c r="J24" s="148"/>
      <c r="K24" s="148"/>
      <c r="L24" s="148"/>
      <c r="M24" s="148"/>
      <c r="N24" s="148"/>
      <c r="O24" s="148"/>
      <c r="P24" s="148"/>
      <c r="Q24" s="148"/>
      <c r="R24" s="148"/>
      <c r="S24" s="157"/>
    </row>
    <row r="25" ht="26.25" customHeight="1">
      <c r="C25" s="143" t="s">
        <v>121</v>
      </c>
    </row>
    <row r="26" spans="4:17" ht="41.25" customHeight="1">
      <c r="D26" s="669" t="s">
        <v>122</v>
      </c>
      <c r="E26" s="670"/>
      <c r="F26" s="670"/>
      <c r="G26" s="670"/>
      <c r="H26" s="670"/>
      <c r="I26" s="670"/>
      <c r="J26" s="670"/>
      <c r="K26" s="671"/>
      <c r="M26" s="666" t="s">
        <v>138</v>
      </c>
      <c r="N26" s="666"/>
      <c r="O26" s="666"/>
      <c r="P26" s="666"/>
      <c r="Q26" s="666"/>
    </row>
    <row r="27" spans="4:17" ht="26.25" customHeight="1">
      <c r="D27" s="666" t="s">
        <v>123</v>
      </c>
      <c r="E27" s="666"/>
      <c r="F27" s="666"/>
      <c r="G27" s="666"/>
      <c r="H27" s="666"/>
      <c r="I27" s="666"/>
      <c r="J27" s="666"/>
      <c r="K27" s="666"/>
      <c r="L27" s="666"/>
      <c r="M27" s="666"/>
      <c r="N27" s="666"/>
      <c r="O27" s="666"/>
      <c r="P27" s="666"/>
      <c r="Q27" s="666"/>
    </row>
  </sheetData>
  <sheetProtection sheet="1" selectLockedCells="1"/>
  <mergeCells count="29">
    <mergeCell ref="F23:Q23"/>
    <mergeCell ref="D26:K26"/>
    <mergeCell ref="M26:Q26"/>
    <mergeCell ref="D27:Q27"/>
    <mergeCell ref="E17:O17"/>
    <mergeCell ref="G22:Q22"/>
    <mergeCell ref="F19:O19"/>
    <mergeCell ref="F20:O20"/>
    <mergeCell ref="F21:I21"/>
    <mergeCell ref="J21:L21"/>
    <mergeCell ref="M21:P21"/>
    <mergeCell ref="H13:I13"/>
    <mergeCell ref="K13:O13"/>
    <mergeCell ref="H14:I14"/>
    <mergeCell ref="K14:O14"/>
    <mergeCell ref="E15:Q15"/>
    <mergeCell ref="E16:Q16"/>
    <mergeCell ref="G7:I8"/>
    <mergeCell ref="K7:O8"/>
    <mergeCell ref="K9:M9"/>
    <mergeCell ref="M10:O10"/>
    <mergeCell ref="Q10:R10"/>
    <mergeCell ref="I12:O12"/>
    <mergeCell ref="B1:T1"/>
    <mergeCell ref="O3:Q3"/>
    <mergeCell ref="D4:I4"/>
    <mergeCell ref="D5:I5"/>
    <mergeCell ref="D6:E6"/>
    <mergeCell ref="G6:H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BK90"/>
  <sheetViews>
    <sheetView zoomScalePageLayoutView="0" workbookViewId="0" topLeftCell="A1">
      <selection activeCell="G13" sqref="G13:K15"/>
    </sheetView>
  </sheetViews>
  <sheetFormatPr defaultColWidth="9.00390625" defaultRowHeight="13.5"/>
  <cols>
    <col min="1" max="1" width="1.25" style="34" customWidth="1"/>
    <col min="2" max="2" width="1.00390625" style="34" customWidth="1"/>
    <col min="3" max="3" width="3.50390625" style="66" customWidth="1"/>
    <col min="4" max="4" width="1.875" style="66" customWidth="1"/>
    <col min="5" max="53" width="1.75390625" style="66" customWidth="1"/>
    <col min="54" max="54" width="1.00390625" style="66" customWidth="1"/>
    <col min="55" max="55" width="3.375" style="66" customWidth="1"/>
    <col min="56" max="56" width="50.50390625" style="207" customWidth="1"/>
    <col min="57" max="57" width="9.00390625" style="34" customWidth="1"/>
    <col min="58" max="58" width="9.00390625" style="66" customWidth="1"/>
    <col min="59" max="62" width="9.00390625" style="34" customWidth="1"/>
    <col min="63" max="63" width="1.75390625" style="34" customWidth="1"/>
    <col min="64" max="64" width="9.00390625" style="34" customWidth="1"/>
    <col min="65" max="16384" width="9.00390625" style="34" customWidth="1"/>
  </cols>
  <sheetData>
    <row r="1" ht="7.5" customHeight="1"/>
    <row r="2" spans="2:56" ht="18" customHeight="1" thickBot="1">
      <c r="B2" s="721" t="s">
        <v>256</v>
      </c>
      <c r="C2" s="721"/>
      <c r="D2" s="721"/>
      <c r="E2" s="721"/>
      <c r="F2" s="722" t="s">
        <v>320</v>
      </c>
      <c r="G2" s="722"/>
      <c r="H2" s="722"/>
      <c r="I2" s="722"/>
      <c r="J2" s="722"/>
      <c r="K2" s="722"/>
      <c r="L2" s="722"/>
      <c r="M2" s="722"/>
      <c r="N2" s="722"/>
      <c r="O2" s="722"/>
      <c r="P2" s="722"/>
      <c r="Q2" s="722"/>
      <c r="R2" s="722"/>
      <c r="S2" s="722"/>
      <c r="T2" s="722"/>
      <c r="U2" s="722"/>
      <c r="V2" s="722"/>
      <c r="W2" s="722"/>
      <c r="X2" s="722"/>
      <c r="Y2" s="722"/>
      <c r="Z2" s="722"/>
      <c r="AA2" s="722"/>
      <c r="AB2" s="722"/>
      <c r="AC2" s="254"/>
      <c r="AD2" s="254"/>
      <c r="AO2" s="723" t="s">
        <v>257</v>
      </c>
      <c r="AP2" s="723"/>
      <c r="AQ2" s="723"/>
      <c r="AR2" s="723" t="s">
        <v>258</v>
      </c>
      <c r="AS2" s="723"/>
      <c r="AT2" s="723"/>
      <c r="AU2" s="723"/>
      <c r="AV2" s="723"/>
      <c r="AW2" s="723"/>
      <c r="AX2" s="723"/>
      <c r="AY2" s="723"/>
      <c r="AZ2" s="723"/>
      <c r="BA2" s="723"/>
      <c r="BC2" s="701" t="s">
        <v>371</v>
      </c>
      <c r="BD2" s="701"/>
    </row>
    <row r="3" spans="42:56" ht="22.5" customHeight="1" thickBot="1">
      <c r="AP3" s="765" t="s">
        <v>319</v>
      </c>
      <c r="AQ3" s="766"/>
      <c r="AR3" s="766"/>
      <c r="AS3" s="766"/>
      <c r="AT3" s="767"/>
      <c r="AU3" s="731" t="s">
        <v>192</v>
      </c>
      <c r="AV3" s="732"/>
      <c r="AW3" s="732"/>
      <c r="AX3" s="735"/>
      <c r="AY3" s="735"/>
      <c r="AZ3" s="732" t="s">
        <v>24</v>
      </c>
      <c r="BA3" s="734"/>
      <c r="BC3" s="701"/>
      <c r="BD3" s="701"/>
    </row>
    <row r="4" spans="3:61" ht="18.75" customHeight="1">
      <c r="C4" s="778" t="s">
        <v>147</v>
      </c>
      <c r="D4" s="778"/>
      <c r="E4" s="778"/>
      <c r="F4" s="779"/>
      <c r="G4" s="799" t="s">
        <v>235</v>
      </c>
      <c r="H4" s="800"/>
      <c r="I4" s="800"/>
      <c r="J4" s="800"/>
      <c r="K4" s="800"/>
      <c r="L4" s="800"/>
      <c r="M4" s="800"/>
      <c r="N4" s="800"/>
      <c r="O4" s="800"/>
      <c r="P4" s="800"/>
      <c r="Q4" s="801"/>
      <c r="R4" s="209"/>
      <c r="S4" s="837" t="s">
        <v>236</v>
      </c>
      <c r="T4" s="837"/>
      <c r="U4" s="837"/>
      <c r="V4" s="837"/>
      <c r="W4" s="837"/>
      <c r="X4" s="837"/>
      <c r="Y4" s="837"/>
      <c r="Z4" s="837"/>
      <c r="AA4" s="837"/>
      <c r="AB4" s="837"/>
      <c r="AC4" s="837"/>
      <c r="AD4" s="837"/>
      <c r="AE4" s="837"/>
      <c r="AF4" s="837"/>
      <c r="AG4" s="837"/>
      <c r="AH4" s="837"/>
      <c r="AI4" s="837"/>
      <c r="AJ4" s="837"/>
      <c r="AK4" s="837"/>
      <c r="AL4" s="837"/>
      <c r="AM4" s="837"/>
      <c r="AN4" s="837"/>
      <c r="AO4" s="837"/>
      <c r="BC4" s="66" t="s">
        <v>269</v>
      </c>
      <c r="BD4" s="211" t="s">
        <v>271</v>
      </c>
      <c r="BF4" s="66" t="s">
        <v>270</v>
      </c>
      <c r="BG4" s="34" t="s">
        <v>266</v>
      </c>
      <c r="BH4" s="34" t="s">
        <v>267</v>
      </c>
      <c r="BI4" s="34" t="s">
        <v>268</v>
      </c>
    </row>
    <row r="5" spans="3:55" ht="30" customHeight="1">
      <c r="C5" s="870" t="s">
        <v>230</v>
      </c>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c r="AM5" s="870"/>
      <c r="AN5" s="870"/>
      <c r="AO5" s="870"/>
      <c r="AP5" s="870"/>
      <c r="AQ5" s="870"/>
      <c r="AR5" s="870"/>
      <c r="AS5" s="870"/>
      <c r="AT5" s="870"/>
      <c r="AU5" s="870"/>
      <c r="AV5" s="870"/>
      <c r="AW5" s="870"/>
      <c r="AX5" s="870"/>
      <c r="AY5" s="870"/>
      <c r="AZ5" s="870"/>
      <c r="BA5" s="870"/>
      <c r="BC5" s="260" t="s">
        <v>386</v>
      </c>
    </row>
    <row r="6" spans="3:56" ht="18.75" customHeight="1">
      <c r="C6" s="462" t="s">
        <v>12</v>
      </c>
      <c r="D6" s="462"/>
      <c r="E6" s="462"/>
      <c r="F6" s="462"/>
      <c r="G6" s="462"/>
      <c r="H6" s="462"/>
      <c r="I6" s="34"/>
      <c r="J6" s="736">
        <f>'入力'!C5</f>
        <v>0</v>
      </c>
      <c r="K6" s="736"/>
      <c r="L6" s="736"/>
      <c r="M6" s="736"/>
      <c r="N6" s="736"/>
      <c r="O6" s="736"/>
      <c r="P6" s="736"/>
      <c r="Q6" s="736"/>
      <c r="R6" s="99"/>
      <c r="S6" s="496" t="s">
        <v>213</v>
      </c>
      <c r="T6" s="497"/>
      <c r="U6" s="497"/>
      <c r="V6" s="497"/>
      <c r="W6" s="497"/>
      <c r="X6" s="842"/>
      <c r="Y6" s="169"/>
      <c r="Z6" s="497" t="str">
        <f>'入力'!C9&amp;'入力'!D9&amp;'入力'!E9</f>
        <v>中学校</v>
      </c>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252"/>
      <c r="BA6" s="99"/>
      <c r="BD6" s="789" t="s">
        <v>374</v>
      </c>
    </row>
    <row r="7" spans="3:56" ht="18.75" customHeight="1">
      <c r="C7" s="451" t="s">
        <v>148</v>
      </c>
      <c r="D7" s="458"/>
      <c r="E7" s="458"/>
      <c r="F7" s="458"/>
      <c r="G7" s="458"/>
      <c r="H7" s="439"/>
      <c r="I7" s="169"/>
      <c r="J7" s="843" t="s">
        <v>211</v>
      </c>
      <c r="K7" s="843"/>
      <c r="L7" s="843"/>
      <c r="M7" s="843"/>
      <c r="N7" s="201"/>
      <c r="P7" s="497" t="str">
        <f>IF('入力'!$H$61="",'入力'!C59&amp;" "&amp;'入力'!D59,'様式１・2出力'!V13)</f>
        <v>　</v>
      </c>
      <c r="Q7" s="497"/>
      <c r="R7" s="497"/>
      <c r="S7" s="497"/>
      <c r="T7" s="497"/>
      <c r="U7" s="497"/>
      <c r="V7" s="497"/>
      <c r="W7" s="497"/>
      <c r="X7" s="497"/>
      <c r="Y7" s="497"/>
      <c r="Z7" s="497"/>
      <c r="AA7" s="497"/>
      <c r="AB7" s="206"/>
      <c r="AC7" s="206"/>
      <c r="AD7" s="99"/>
      <c r="AE7" s="496" t="s">
        <v>29</v>
      </c>
      <c r="AF7" s="497"/>
      <c r="AG7" s="497"/>
      <c r="AH7" s="497"/>
      <c r="AI7" s="497"/>
      <c r="AJ7" s="842"/>
      <c r="AK7" s="202"/>
      <c r="AL7" s="736">
        <f>IF('入力'!$H$61="",'入力'!C65,'様式１・2出力'!X21)</f>
        <v>0</v>
      </c>
      <c r="AM7" s="736"/>
      <c r="AN7" s="736"/>
      <c r="AO7" s="736"/>
      <c r="AP7" s="170" t="s">
        <v>220</v>
      </c>
      <c r="AQ7" s="736">
        <f>IF('入力'!$H$61="",'入力'!D65,'様式１・2出力'!AD21)</f>
        <v>0</v>
      </c>
      <c r="AR7" s="736"/>
      <c r="AS7" s="736"/>
      <c r="AT7" s="736"/>
      <c r="AU7" s="170" t="s">
        <v>220</v>
      </c>
      <c r="AV7" s="736">
        <f>IF('入力'!$H$61="",'入力'!E65,'様式１・2出力'!AI21)</f>
        <v>0</v>
      </c>
      <c r="AW7" s="736"/>
      <c r="AX7" s="736"/>
      <c r="AY7" s="736"/>
      <c r="AZ7" s="170"/>
      <c r="BA7" s="99"/>
      <c r="BD7" s="789"/>
    </row>
    <row r="8" spans="3:56" ht="18.75" customHeight="1">
      <c r="C8" s="839"/>
      <c r="D8" s="452"/>
      <c r="E8" s="452"/>
      <c r="F8" s="452"/>
      <c r="G8" s="452"/>
      <c r="H8" s="440"/>
      <c r="I8" s="169"/>
      <c r="J8" s="843" t="s">
        <v>125</v>
      </c>
      <c r="K8" s="843"/>
      <c r="L8" s="843"/>
      <c r="M8" s="843"/>
      <c r="N8" s="201"/>
      <c r="O8" s="202"/>
      <c r="P8" s="736">
        <f>IF('入力'!$H$61="",'入力'!C63,'様式１・2出力'!X19)</f>
        <v>0</v>
      </c>
      <c r="Q8" s="736"/>
      <c r="R8" s="736"/>
      <c r="S8" s="736"/>
      <c r="T8" s="170" t="s">
        <v>220</v>
      </c>
      <c r="U8" s="736">
        <f>IF('入力'!$H$61="",'入力'!D63,'様式１・2出力'!AD19)</f>
        <v>0</v>
      </c>
      <c r="V8" s="736"/>
      <c r="W8" s="736"/>
      <c r="X8" s="736"/>
      <c r="Y8" s="170" t="s">
        <v>220</v>
      </c>
      <c r="Z8" s="736">
        <f>IF('入力'!$H$61="",'入力'!E63,'様式１・2出力'!AI19)</f>
        <v>0</v>
      </c>
      <c r="AA8" s="736"/>
      <c r="AB8" s="736"/>
      <c r="AC8" s="736"/>
      <c r="AD8" s="99"/>
      <c r="AE8" s="169"/>
      <c r="AF8" s="843" t="s">
        <v>126</v>
      </c>
      <c r="AG8" s="843"/>
      <c r="AH8" s="843"/>
      <c r="AI8" s="843"/>
      <c r="AJ8" s="201"/>
      <c r="AK8" s="202"/>
      <c r="AL8" s="736">
        <f>IF('入力'!$H$61="",'入力'!C64,'様式１・2出力'!X20)</f>
        <v>0</v>
      </c>
      <c r="AM8" s="736"/>
      <c r="AN8" s="736"/>
      <c r="AO8" s="736"/>
      <c r="AP8" s="170" t="s">
        <v>220</v>
      </c>
      <c r="AQ8" s="736">
        <f>IF('入力'!$H$61="",'入力'!D64,'様式１・2出力'!AD20)</f>
        <v>0</v>
      </c>
      <c r="AR8" s="736"/>
      <c r="AS8" s="736"/>
      <c r="AT8" s="736"/>
      <c r="AU8" s="170" t="s">
        <v>220</v>
      </c>
      <c r="AV8" s="736">
        <f>IF('入力'!$H$61="",'入力'!E64,'様式１・2出力'!AI20)</f>
        <v>0</v>
      </c>
      <c r="AW8" s="736"/>
      <c r="AX8" s="736"/>
      <c r="AY8" s="736"/>
      <c r="AZ8" s="170"/>
      <c r="BA8" s="99"/>
      <c r="BD8" s="789"/>
    </row>
    <row r="9" spans="3:58" ht="18.75" customHeight="1">
      <c r="C9" s="840" t="s">
        <v>237</v>
      </c>
      <c r="D9" s="458"/>
      <c r="E9" s="458"/>
      <c r="F9" s="458"/>
      <c r="G9" s="458"/>
      <c r="H9" s="439"/>
      <c r="I9" s="451" t="s">
        <v>149</v>
      </c>
      <c r="J9" s="458"/>
      <c r="K9" s="777">
        <f>IF('入力'!$H$61="",'入力'!C61,'様式１・2出力'!V15)</f>
        <v>0</v>
      </c>
      <c r="L9" s="777"/>
      <c r="M9" s="777"/>
      <c r="N9" s="777"/>
      <c r="O9" s="777"/>
      <c r="P9" s="777"/>
      <c r="Q9" s="777"/>
      <c r="R9" s="777"/>
      <c r="S9" s="777">
        <f>IF('入力'!$H$61="",J6&amp;'入力'!D61&amp;'入力'!E61,'様式１・2出力'!U17)</f>
      </c>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7"/>
      <c r="AY9" s="777"/>
      <c r="AZ9" s="777"/>
      <c r="BA9" s="838"/>
      <c r="BD9" s="789"/>
      <c r="BF9" s="66" t="s">
        <v>223</v>
      </c>
    </row>
    <row r="10" spans="3:58" ht="18.75" customHeight="1">
      <c r="C10" s="839"/>
      <c r="D10" s="452"/>
      <c r="E10" s="452"/>
      <c r="F10" s="452"/>
      <c r="G10" s="452"/>
      <c r="H10" s="440"/>
      <c r="I10" s="200"/>
      <c r="J10" s="727">
        <f>IF(AT10="学　　校",Z6,"")</f>
      </c>
      <c r="K10" s="727"/>
      <c r="L10" s="727"/>
      <c r="M10" s="727"/>
      <c r="N10" s="727"/>
      <c r="O10" s="727"/>
      <c r="P10" s="727"/>
      <c r="Q10" s="727"/>
      <c r="R10" s="727"/>
      <c r="S10" s="727"/>
      <c r="T10" s="727"/>
      <c r="U10" s="727"/>
      <c r="V10" s="727"/>
      <c r="W10" s="727"/>
      <c r="X10" s="727"/>
      <c r="Y10" s="727"/>
      <c r="Z10" s="727"/>
      <c r="AA10" s="452">
        <f>IF(AT10="学　　校","内","")</f>
      </c>
      <c r="AB10" s="452"/>
      <c r="AC10" s="172"/>
      <c r="AD10" s="172"/>
      <c r="AE10" s="172"/>
      <c r="AF10" s="172"/>
      <c r="AG10" s="172"/>
      <c r="AH10" s="172"/>
      <c r="AI10" s="172"/>
      <c r="AJ10" s="172"/>
      <c r="AK10" s="172"/>
      <c r="AL10" s="172"/>
      <c r="AM10" s="172"/>
      <c r="AN10" s="172"/>
      <c r="AO10" s="172"/>
      <c r="AP10" s="172"/>
      <c r="AQ10" s="172"/>
      <c r="AR10" s="172"/>
      <c r="AS10" s="172" t="s">
        <v>222</v>
      </c>
      <c r="AT10" s="819" t="s">
        <v>223</v>
      </c>
      <c r="AU10" s="819"/>
      <c r="AV10" s="819"/>
      <c r="AW10" s="819"/>
      <c r="AX10" s="819"/>
      <c r="AY10" s="819"/>
      <c r="AZ10" s="819"/>
      <c r="BA10" s="173" t="s">
        <v>221</v>
      </c>
      <c r="BC10" s="66" t="s">
        <v>243</v>
      </c>
      <c r="BD10" s="215" t="s">
        <v>263</v>
      </c>
      <c r="BF10" s="66" t="s">
        <v>225</v>
      </c>
    </row>
    <row r="11" spans="3:58" ht="18.75" customHeight="1">
      <c r="C11" s="862" t="s">
        <v>184</v>
      </c>
      <c r="D11" s="862"/>
      <c r="E11" s="809" t="s">
        <v>185</v>
      </c>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c r="AN11" s="809"/>
      <c r="AO11" s="809"/>
      <c r="AP11" s="809"/>
      <c r="AQ11" s="809"/>
      <c r="AR11" s="809"/>
      <c r="AS11" s="809"/>
      <c r="AT11" s="809"/>
      <c r="AU11" s="809"/>
      <c r="AV11" s="809"/>
      <c r="AW11" s="809"/>
      <c r="AX11" s="809"/>
      <c r="AY11" s="809"/>
      <c r="AZ11" s="809"/>
      <c r="BA11" s="809"/>
      <c r="BF11" s="66" t="s">
        <v>224</v>
      </c>
    </row>
    <row r="12" spans="3:58" ht="18.75" customHeight="1">
      <c r="C12" s="768" t="s">
        <v>318</v>
      </c>
      <c r="D12" s="769"/>
      <c r="E12" s="769"/>
      <c r="F12" s="770"/>
      <c r="G12" s="743" t="s">
        <v>150</v>
      </c>
      <c r="H12" s="744"/>
      <c r="I12" s="744"/>
      <c r="J12" s="744"/>
      <c r="K12" s="745"/>
      <c r="L12" s="743" t="s">
        <v>151</v>
      </c>
      <c r="M12" s="744"/>
      <c r="N12" s="744"/>
      <c r="O12" s="744"/>
      <c r="P12" s="745"/>
      <c r="Q12" s="743" t="s">
        <v>317</v>
      </c>
      <c r="R12" s="744"/>
      <c r="S12" s="744"/>
      <c r="T12" s="744"/>
      <c r="U12" s="745"/>
      <c r="V12" s="746" t="s">
        <v>229</v>
      </c>
      <c r="W12" s="747"/>
      <c r="X12" s="747"/>
      <c r="Y12" s="748"/>
      <c r="Z12" s="706" t="s">
        <v>156</v>
      </c>
      <c r="AA12" s="707"/>
      <c r="AB12" s="707"/>
      <c r="AC12" s="707"/>
      <c r="AD12" s="707"/>
      <c r="AE12" s="708"/>
      <c r="AF12" s="762"/>
      <c r="AG12" s="763"/>
      <c r="AH12" s="763"/>
      <c r="AI12" s="763"/>
      <c r="AJ12" s="763"/>
      <c r="AK12" s="763"/>
      <c r="AL12" s="763"/>
      <c r="AM12" s="763"/>
      <c r="AN12" s="764"/>
      <c r="AO12" s="706" t="s">
        <v>155</v>
      </c>
      <c r="AP12" s="707"/>
      <c r="AQ12" s="707"/>
      <c r="AR12" s="708"/>
      <c r="AS12" s="762"/>
      <c r="AT12" s="763"/>
      <c r="AU12" s="763"/>
      <c r="AV12" s="763"/>
      <c r="AW12" s="763"/>
      <c r="AX12" s="763"/>
      <c r="AY12" s="763"/>
      <c r="AZ12" s="763"/>
      <c r="BA12" s="764"/>
      <c r="BD12" s="789" t="s">
        <v>462</v>
      </c>
      <c r="BF12" s="66" t="s">
        <v>209</v>
      </c>
    </row>
    <row r="13" spans="3:58" ht="18.75" customHeight="1">
      <c r="C13" s="771"/>
      <c r="D13" s="772"/>
      <c r="E13" s="772"/>
      <c r="F13" s="773"/>
      <c r="G13" s="712"/>
      <c r="H13" s="713"/>
      <c r="I13" s="713"/>
      <c r="J13" s="713"/>
      <c r="K13" s="714"/>
      <c r="L13" s="712"/>
      <c r="M13" s="713"/>
      <c r="N13" s="713"/>
      <c r="O13" s="713"/>
      <c r="P13" s="714"/>
      <c r="Q13" s="712"/>
      <c r="R13" s="713"/>
      <c r="S13" s="713"/>
      <c r="T13" s="713"/>
      <c r="U13" s="714"/>
      <c r="V13" s="749"/>
      <c r="W13" s="750"/>
      <c r="X13" s="750"/>
      <c r="Y13" s="751"/>
      <c r="Z13" s="706" t="s">
        <v>152</v>
      </c>
      <c r="AA13" s="707"/>
      <c r="AB13" s="707"/>
      <c r="AC13" s="707"/>
      <c r="AD13" s="707"/>
      <c r="AE13" s="708"/>
      <c r="AF13" s="755" t="s">
        <v>209</v>
      </c>
      <c r="AG13" s="756"/>
      <c r="AH13" s="756"/>
      <c r="AI13" s="756"/>
      <c r="AJ13" s="756"/>
      <c r="AK13" s="756"/>
      <c r="AL13" s="760"/>
      <c r="AM13" s="760"/>
      <c r="AN13" s="760"/>
      <c r="AO13" s="760"/>
      <c r="AP13" s="760"/>
      <c r="AQ13" s="760"/>
      <c r="AR13" s="760"/>
      <c r="AS13" s="760"/>
      <c r="AT13" s="760"/>
      <c r="AU13" s="760"/>
      <c r="AV13" s="760"/>
      <c r="AW13" s="760"/>
      <c r="AX13" s="760"/>
      <c r="AY13" s="760"/>
      <c r="AZ13" s="760"/>
      <c r="BA13" s="761"/>
      <c r="BD13" s="700"/>
      <c r="BF13" s="66" t="s">
        <v>210</v>
      </c>
    </row>
    <row r="14" spans="3:58" ht="18.75" customHeight="1">
      <c r="C14" s="771"/>
      <c r="D14" s="772"/>
      <c r="E14" s="772"/>
      <c r="F14" s="773"/>
      <c r="G14" s="715"/>
      <c r="H14" s="716"/>
      <c r="I14" s="716"/>
      <c r="J14" s="716"/>
      <c r="K14" s="717"/>
      <c r="L14" s="715"/>
      <c r="M14" s="716"/>
      <c r="N14" s="716"/>
      <c r="O14" s="716"/>
      <c r="P14" s="717"/>
      <c r="Q14" s="715"/>
      <c r="R14" s="716"/>
      <c r="S14" s="716"/>
      <c r="T14" s="716"/>
      <c r="U14" s="717"/>
      <c r="V14" s="749"/>
      <c r="W14" s="750"/>
      <c r="X14" s="750"/>
      <c r="Y14" s="751"/>
      <c r="Z14" s="851" t="s">
        <v>153</v>
      </c>
      <c r="AA14" s="798"/>
      <c r="AB14" s="798"/>
      <c r="AC14" s="798"/>
      <c r="AD14" s="798"/>
      <c r="AE14" s="841"/>
      <c r="AF14" s="757" t="str">
        <f>IF('入力'!$H$61="",'入力'!E59&amp;" "&amp;'入力'!F59,'入力'!E16&amp;" "&amp;'入力'!F16)</f>
        <v> </v>
      </c>
      <c r="AG14" s="758"/>
      <c r="AH14" s="758"/>
      <c r="AI14" s="758"/>
      <c r="AJ14" s="758"/>
      <c r="AK14" s="758"/>
      <c r="AL14" s="758"/>
      <c r="AM14" s="758"/>
      <c r="AN14" s="758"/>
      <c r="AO14" s="758"/>
      <c r="AP14" s="758"/>
      <c r="AQ14" s="758"/>
      <c r="AR14" s="758"/>
      <c r="AS14" s="758"/>
      <c r="AT14" s="758"/>
      <c r="AU14" s="758"/>
      <c r="AV14" s="758"/>
      <c r="AW14" s="758"/>
      <c r="AX14" s="758"/>
      <c r="AY14" s="758"/>
      <c r="AZ14" s="758"/>
      <c r="BA14" s="759"/>
      <c r="BD14" s="700"/>
      <c r="BF14" s="66" t="s">
        <v>316</v>
      </c>
    </row>
    <row r="15" spans="3:56" ht="18.75" customHeight="1">
      <c r="C15" s="774"/>
      <c r="D15" s="775"/>
      <c r="E15" s="775"/>
      <c r="F15" s="776"/>
      <c r="G15" s="718"/>
      <c r="H15" s="719"/>
      <c r="I15" s="719"/>
      <c r="J15" s="719"/>
      <c r="K15" s="720"/>
      <c r="L15" s="718"/>
      <c r="M15" s="719"/>
      <c r="N15" s="719"/>
      <c r="O15" s="719"/>
      <c r="P15" s="720"/>
      <c r="Q15" s="718"/>
      <c r="R15" s="719"/>
      <c r="S15" s="719"/>
      <c r="T15" s="719"/>
      <c r="U15" s="720"/>
      <c r="V15" s="752"/>
      <c r="W15" s="753"/>
      <c r="X15" s="753"/>
      <c r="Y15" s="754"/>
      <c r="Z15" s="852" t="s">
        <v>154</v>
      </c>
      <c r="AA15" s="853"/>
      <c r="AB15" s="853"/>
      <c r="AC15" s="853"/>
      <c r="AD15" s="853"/>
      <c r="AE15" s="854"/>
      <c r="AF15" s="805" t="str">
        <f>P7</f>
        <v>　</v>
      </c>
      <c r="AG15" s="806"/>
      <c r="AH15" s="806"/>
      <c r="AI15" s="806"/>
      <c r="AJ15" s="806"/>
      <c r="AK15" s="806"/>
      <c r="AL15" s="806"/>
      <c r="AM15" s="806"/>
      <c r="AN15" s="806"/>
      <c r="AO15" s="806"/>
      <c r="AP15" s="806"/>
      <c r="AQ15" s="806"/>
      <c r="AR15" s="806"/>
      <c r="AS15" s="806"/>
      <c r="AT15" s="806"/>
      <c r="AU15" s="806"/>
      <c r="AV15" s="806"/>
      <c r="AW15" s="806"/>
      <c r="AX15" s="806"/>
      <c r="AY15" s="806"/>
      <c r="AZ15" s="806"/>
      <c r="BA15" s="807"/>
      <c r="BD15" s="700"/>
    </row>
    <row r="16" ht="7.5" customHeight="1"/>
    <row r="17" spans="3:58" ht="15" customHeight="1">
      <c r="C17" s="451" t="s">
        <v>158</v>
      </c>
      <c r="D17" s="458"/>
      <c r="E17" s="458"/>
      <c r="F17" s="458"/>
      <c r="G17" s="458"/>
      <c r="H17" s="458"/>
      <c r="I17" s="458"/>
      <c r="J17" s="458"/>
      <c r="K17" s="439"/>
      <c r="L17" s="844" t="s">
        <v>162</v>
      </c>
      <c r="M17" s="844"/>
      <c r="N17" s="844"/>
      <c r="O17" s="844"/>
      <c r="P17" s="831" t="s">
        <v>163</v>
      </c>
      <c r="Q17" s="832"/>
      <c r="R17" s="832"/>
      <c r="S17" s="832"/>
      <c r="T17" s="832"/>
      <c r="U17" s="832"/>
      <c r="V17" s="831" t="s">
        <v>164</v>
      </c>
      <c r="W17" s="832"/>
      <c r="X17" s="832"/>
      <c r="Y17" s="832"/>
      <c r="Z17" s="832"/>
      <c r="AA17" s="833"/>
      <c r="AB17" s="832" t="s">
        <v>165</v>
      </c>
      <c r="AC17" s="832"/>
      <c r="AD17" s="832"/>
      <c r="AE17" s="832"/>
      <c r="AF17" s="832"/>
      <c r="AG17" s="832"/>
      <c r="AH17" s="831" t="s">
        <v>166</v>
      </c>
      <c r="AI17" s="832"/>
      <c r="AJ17" s="832"/>
      <c r="AK17" s="832"/>
      <c r="AL17" s="832"/>
      <c r="AM17" s="833"/>
      <c r="AN17" s="832" t="s">
        <v>167</v>
      </c>
      <c r="AO17" s="832"/>
      <c r="AP17" s="832"/>
      <c r="AQ17" s="832"/>
      <c r="AR17" s="832"/>
      <c r="AS17" s="833"/>
      <c r="AT17" s="844" t="s">
        <v>183</v>
      </c>
      <c r="AU17" s="844"/>
      <c r="AV17" s="844"/>
      <c r="AW17" s="844"/>
      <c r="AX17" s="844"/>
      <c r="AY17" s="844"/>
      <c r="AZ17" s="844"/>
      <c r="BA17" s="811"/>
      <c r="BC17" s="34"/>
      <c r="BD17" s="215"/>
      <c r="BF17" s="34" t="s">
        <v>231</v>
      </c>
    </row>
    <row r="18" spans="3:58" ht="15" customHeight="1">
      <c r="C18" s="839"/>
      <c r="D18" s="452"/>
      <c r="E18" s="452"/>
      <c r="F18" s="452"/>
      <c r="G18" s="452"/>
      <c r="H18" s="452"/>
      <c r="I18" s="452"/>
      <c r="J18" s="452"/>
      <c r="K18" s="440"/>
      <c r="L18" s="820"/>
      <c r="M18" s="820"/>
      <c r="N18" s="820"/>
      <c r="O18" s="820"/>
      <c r="P18" s="846" t="s">
        <v>403</v>
      </c>
      <c r="Q18" s="820"/>
      <c r="R18" s="820"/>
      <c r="S18" s="820"/>
      <c r="T18" s="820"/>
      <c r="U18" s="820"/>
      <c r="V18" s="834" t="s">
        <v>171</v>
      </c>
      <c r="W18" s="835"/>
      <c r="X18" s="835"/>
      <c r="Y18" s="835"/>
      <c r="Z18" s="835"/>
      <c r="AA18" s="836"/>
      <c r="AB18" s="835" t="s">
        <v>170</v>
      </c>
      <c r="AC18" s="835"/>
      <c r="AD18" s="835"/>
      <c r="AE18" s="835"/>
      <c r="AF18" s="835"/>
      <c r="AG18" s="835"/>
      <c r="AH18" s="834" t="s">
        <v>169</v>
      </c>
      <c r="AI18" s="835"/>
      <c r="AJ18" s="835"/>
      <c r="AK18" s="835"/>
      <c r="AL18" s="835"/>
      <c r="AM18" s="836"/>
      <c r="AN18" s="835" t="s">
        <v>168</v>
      </c>
      <c r="AO18" s="835"/>
      <c r="AP18" s="835"/>
      <c r="AQ18" s="835"/>
      <c r="AR18" s="835"/>
      <c r="AS18" s="836"/>
      <c r="AT18" s="820"/>
      <c r="AU18" s="820"/>
      <c r="AV18" s="820"/>
      <c r="AW18" s="820"/>
      <c r="AX18" s="820"/>
      <c r="AY18" s="820"/>
      <c r="AZ18" s="820"/>
      <c r="BA18" s="855"/>
      <c r="BC18" s="34"/>
      <c r="BD18" s="215"/>
      <c r="BF18" s="34" t="s">
        <v>232</v>
      </c>
    </row>
    <row r="19" spans="3:58" ht="18.75" customHeight="1">
      <c r="C19" s="848" t="s">
        <v>157</v>
      </c>
      <c r="D19" s="844"/>
      <c r="E19" s="844"/>
      <c r="F19" s="844"/>
      <c r="G19" s="844"/>
      <c r="H19" s="845"/>
      <c r="I19" s="798" t="s">
        <v>36</v>
      </c>
      <c r="J19" s="798"/>
      <c r="K19" s="841"/>
      <c r="L19" s="513">
        <v>15</v>
      </c>
      <c r="M19" s="513"/>
      <c r="N19" s="513"/>
      <c r="O19" s="514"/>
      <c r="P19" s="826"/>
      <c r="Q19" s="827"/>
      <c r="R19" s="827"/>
      <c r="S19" s="827"/>
      <c r="T19" s="827"/>
      <c r="U19" s="828"/>
      <c r="V19" s="826"/>
      <c r="W19" s="827"/>
      <c r="X19" s="827"/>
      <c r="Y19" s="827"/>
      <c r="Z19" s="827"/>
      <c r="AA19" s="828"/>
      <c r="AB19" s="826"/>
      <c r="AC19" s="827"/>
      <c r="AD19" s="827"/>
      <c r="AE19" s="827"/>
      <c r="AF19" s="827"/>
      <c r="AG19" s="828"/>
      <c r="AH19" s="826"/>
      <c r="AI19" s="827"/>
      <c r="AJ19" s="827"/>
      <c r="AK19" s="827"/>
      <c r="AL19" s="827"/>
      <c r="AM19" s="828"/>
      <c r="AN19" s="826"/>
      <c r="AO19" s="827"/>
      <c r="AP19" s="827"/>
      <c r="AQ19" s="827"/>
      <c r="AR19" s="827"/>
      <c r="AS19" s="828"/>
      <c r="AT19" s="737"/>
      <c r="AU19" s="738"/>
      <c r="AV19" s="738"/>
      <c r="AW19" s="738"/>
      <c r="AX19" s="738"/>
      <c r="AY19" s="738"/>
      <c r="AZ19" s="738"/>
      <c r="BA19" s="739"/>
      <c r="BC19" s="455" t="s">
        <v>243</v>
      </c>
      <c r="BD19" s="789" t="s">
        <v>262</v>
      </c>
      <c r="BE19" s="216"/>
      <c r="BF19" s="34" t="s">
        <v>233</v>
      </c>
    </row>
    <row r="20" spans="3:58" ht="18.75" customHeight="1">
      <c r="C20" s="846"/>
      <c r="D20" s="820"/>
      <c r="E20" s="820"/>
      <c r="F20" s="820"/>
      <c r="G20" s="820"/>
      <c r="H20" s="847"/>
      <c r="I20" s="797" t="s">
        <v>72</v>
      </c>
      <c r="J20" s="797"/>
      <c r="K20" s="813"/>
      <c r="L20" s="856"/>
      <c r="M20" s="856"/>
      <c r="N20" s="856"/>
      <c r="O20" s="856"/>
      <c r="P20" s="823"/>
      <c r="Q20" s="824"/>
      <c r="R20" s="824"/>
      <c r="S20" s="824"/>
      <c r="T20" s="824"/>
      <c r="U20" s="825"/>
      <c r="V20" s="823"/>
      <c r="W20" s="824"/>
      <c r="X20" s="824"/>
      <c r="Y20" s="824"/>
      <c r="Z20" s="824"/>
      <c r="AA20" s="825"/>
      <c r="AB20" s="823"/>
      <c r="AC20" s="824"/>
      <c r="AD20" s="824"/>
      <c r="AE20" s="824"/>
      <c r="AF20" s="824"/>
      <c r="AG20" s="825"/>
      <c r="AH20" s="823"/>
      <c r="AI20" s="824"/>
      <c r="AJ20" s="824"/>
      <c r="AK20" s="824"/>
      <c r="AL20" s="824"/>
      <c r="AM20" s="825"/>
      <c r="AN20" s="823"/>
      <c r="AO20" s="824"/>
      <c r="AP20" s="824"/>
      <c r="AQ20" s="824"/>
      <c r="AR20" s="824"/>
      <c r="AS20" s="825"/>
      <c r="AT20" s="740"/>
      <c r="AU20" s="741"/>
      <c r="AV20" s="741"/>
      <c r="AW20" s="741"/>
      <c r="AX20" s="741"/>
      <c r="AY20" s="741"/>
      <c r="AZ20" s="741"/>
      <c r="BA20" s="742"/>
      <c r="BC20" s="455"/>
      <c r="BD20" s="789"/>
      <c r="BE20" s="216"/>
      <c r="BF20" s="34" t="s">
        <v>234</v>
      </c>
    </row>
    <row r="21" spans="2:58" ht="18.75" customHeight="1">
      <c r="B21" s="100"/>
      <c r="C21" s="451" t="s">
        <v>303</v>
      </c>
      <c r="D21" s="458"/>
      <c r="E21" s="458"/>
      <c r="F21" s="458"/>
      <c r="G21" s="458"/>
      <c r="H21" s="868"/>
      <c r="I21" s="798" t="s">
        <v>36</v>
      </c>
      <c r="J21" s="798"/>
      <c r="K21" s="841"/>
      <c r="L21" s="513">
        <v>7</v>
      </c>
      <c r="M21" s="513"/>
      <c r="N21" s="513"/>
      <c r="O21" s="514"/>
      <c r="P21" s="826"/>
      <c r="Q21" s="827"/>
      <c r="R21" s="827"/>
      <c r="S21" s="827"/>
      <c r="T21" s="827"/>
      <c r="U21" s="828"/>
      <c r="V21" s="826"/>
      <c r="W21" s="827"/>
      <c r="X21" s="827"/>
      <c r="Y21" s="827"/>
      <c r="Z21" s="827"/>
      <c r="AA21" s="828"/>
      <c r="AB21" s="826"/>
      <c r="AC21" s="827"/>
      <c r="AD21" s="827"/>
      <c r="AE21" s="827"/>
      <c r="AF21" s="827"/>
      <c r="AG21" s="828"/>
      <c r="AH21" s="826"/>
      <c r="AI21" s="827"/>
      <c r="AJ21" s="827"/>
      <c r="AK21" s="827"/>
      <c r="AL21" s="827"/>
      <c r="AM21" s="828"/>
      <c r="AN21" s="826"/>
      <c r="AO21" s="827"/>
      <c r="AP21" s="827"/>
      <c r="AQ21" s="827"/>
      <c r="AR21" s="827"/>
      <c r="AS21" s="828"/>
      <c r="AT21" s="737"/>
      <c r="AU21" s="738"/>
      <c r="AV21" s="738"/>
      <c r="AW21" s="738"/>
      <c r="AX21" s="738"/>
      <c r="AY21" s="738"/>
      <c r="AZ21" s="738"/>
      <c r="BA21" s="739"/>
      <c r="BF21" s="34"/>
    </row>
    <row r="22" spans="2:58" ht="18.75" customHeight="1">
      <c r="B22" s="100"/>
      <c r="C22" s="839"/>
      <c r="D22" s="452"/>
      <c r="E22" s="452"/>
      <c r="F22" s="452"/>
      <c r="G22" s="452"/>
      <c r="H22" s="869"/>
      <c r="I22" s="797" t="s">
        <v>72</v>
      </c>
      <c r="J22" s="797"/>
      <c r="K22" s="813"/>
      <c r="L22" s="452"/>
      <c r="M22" s="452"/>
      <c r="N22" s="452"/>
      <c r="O22" s="452"/>
      <c r="P22" s="823"/>
      <c r="Q22" s="824"/>
      <c r="R22" s="824"/>
      <c r="S22" s="824"/>
      <c r="T22" s="824"/>
      <c r="U22" s="825"/>
      <c r="V22" s="823"/>
      <c r="W22" s="824"/>
      <c r="X22" s="824"/>
      <c r="Y22" s="824"/>
      <c r="Z22" s="824"/>
      <c r="AA22" s="825"/>
      <c r="AB22" s="823"/>
      <c r="AC22" s="824"/>
      <c r="AD22" s="824"/>
      <c r="AE22" s="824"/>
      <c r="AF22" s="824"/>
      <c r="AG22" s="825"/>
      <c r="AH22" s="823"/>
      <c r="AI22" s="824"/>
      <c r="AJ22" s="824"/>
      <c r="AK22" s="824"/>
      <c r="AL22" s="824"/>
      <c r="AM22" s="825"/>
      <c r="AN22" s="823"/>
      <c r="AO22" s="824"/>
      <c r="AP22" s="824"/>
      <c r="AQ22" s="824"/>
      <c r="AR22" s="824"/>
      <c r="AS22" s="825"/>
      <c r="AT22" s="740"/>
      <c r="AU22" s="741"/>
      <c r="AV22" s="741"/>
      <c r="AW22" s="741"/>
      <c r="AX22" s="741"/>
      <c r="AY22" s="741"/>
      <c r="AZ22" s="741"/>
      <c r="BA22" s="742"/>
      <c r="BF22" s="34"/>
    </row>
    <row r="23" spans="3:58" ht="18.75" customHeight="1">
      <c r="C23" s="768" t="s">
        <v>228</v>
      </c>
      <c r="D23" s="844"/>
      <c r="E23" s="844"/>
      <c r="F23" s="844"/>
      <c r="G23" s="844"/>
      <c r="H23" s="845"/>
      <c r="I23" s="798" t="s">
        <v>136</v>
      </c>
      <c r="J23" s="798"/>
      <c r="K23" s="841"/>
      <c r="L23" s="513">
        <v>1</v>
      </c>
      <c r="M23" s="513"/>
      <c r="N23" s="513"/>
      <c r="O23" s="514"/>
      <c r="P23" s="826"/>
      <c r="Q23" s="827"/>
      <c r="R23" s="827"/>
      <c r="S23" s="827"/>
      <c r="T23" s="827"/>
      <c r="U23" s="828"/>
      <c r="V23" s="826"/>
      <c r="W23" s="827"/>
      <c r="X23" s="827"/>
      <c r="Y23" s="827"/>
      <c r="Z23" s="827"/>
      <c r="AA23" s="828"/>
      <c r="AB23" s="826"/>
      <c r="AC23" s="827"/>
      <c r="AD23" s="827"/>
      <c r="AE23" s="827"/>
      <c r="AF23" s="827"/>
      <c r="AG23" s="828"/>
      <c r="AH23" s="826"/>
      <c r="AI23" s="827"/>
      <c r="AJ23" s="827"/>
      <c r="AK23" s="827"/>
      <c r="AL23" s="827"/>
      <c r="AM23" s="828"/>
      <c r="AN23" s="826"/>
      <c r="AO23" s="827"/>
      <c r="AP23" s="827"/>
      <c r="AQ23" s="827"/>
      <c r="AR23" s="827"/>
      <c r="AS23" s="828"/>
      <c r="AT23" s="737"/>
      <c r="AU23" s="738"/>
      <c r="AV23" s="738"/>
      <c r="AW23" s="738"/>
      <c r="AX23" s="738"/>
      <c r="AY23" s="738"/>
      <c r="AZ23" s="738"/>
      <c r="BA23" s="739"/>
      <c r="BD23" s="700" t="s">
        <v>261</v>
      </c>
      <c r="BF23" s="34"/>
    </row>
    <row r="24" spans="3:58" ht="18.75" customHeight="1">
      <c r="C24" s="846"/>
      <c r="D24" s="820"/>
      <c r="E24" s="820"/>
      <c r="F24" s="820"/>
      <c r="G24" s="820"/>
      <c r="H24" s="847"/>
      <c r="I24" s="797" t="s">
        <v>137</v>
      </c>
      <c r="J24" s="797"/>
      <c r="K24" s="813"/>
      <c r="L24" s="856">
        <v>1</v>
      </c>
      <c r="M24" s="856"/>
      <c r="N24" s="856"/>
      <c r="O24" s="856"/>
      <c r="P24" s="823"/>
      <c r="Q24" s="824"/>
      <c r="R24" s="824"/>
      <c r="S24" s="824"/>
      <c r="T24" s="824"/>
      <c r="U24" s="825"/>
      <c r="V24" s="823"/>
      <c r="W24" s="824"/>
      <c r="X24" s="824"/>
      <c r="Y24" s="824"/>
      <c r="Z24" s="824"/>
      <c r="AA24" s="825"/>
      <c r="AB24" s="823"/>
      <c r="AC24" s="824"/>
      <c r="AD24" s="824"/>
      <c r="AE24" s="824"/>
      <c r="AF24" s="824"/>
      <c r="AG24" s="825"/>
      <c r="AH24" s="823"/>
      <c r="AI24" s="824"/>
      <c r="AJ24" s="824"/>
      <c r="AK24" s="824"/>
      <c r="AL24" s="824"/>
      <c r="AM24" s="825"/>
      <c r="AN24" s="823"/>
      <c r="AO24" s="824"/>
      <c r="AP24" s="824"/>
      <c r="AQ24" s="824"/>
      <c r="AR24" s="824"/>
      <c r="AS24" s="825"/>
      <c r="AT24" s="740"/>
      <c r="AU24" s="741"/>
      <c r="AV24" s="741"/>
      <c r="AW24" s="741"/>
      <c r="AX24" s="741"/>
      <c r="AY24" s="741"/>
      <c r="AZ24" s="741"/>
      <c r="BA24" s="742"/>
      <c r="BD24" s="700"/>
      <c r="BF24" s="34"/>
    </row>
    <row r="25" spans="3:58" ht="18.75" customHeight="1">
      <c r="C25" s="848" t="s">
        <v>161</v>
      </c>
      <c r="D25" s="844"/>
      <c r="E25" s="844"/>
      <c r="F25" s="844"/>
      <c r="G25" s="844"/>
      <c r="H25" s="845"/>
      <c r="I25" s="798" t="s">
        <v>136</v>
      </c>
      <c r="J25" s="798"/>
      <c r="K25" s="841"/>
      <c r="L25" s="513">
        <v>4</v>
      </c>
      <c r="M25" s="513"/>
      <c r="N25" s="513"/>
      <c r="O25" s="514"/>
      <c r="P25" s="826"/>
      <c r="Q25" s="827"/>
      <c r="R25" s="827"/>
      <c r="S25" s="827"/>
      <c r="T25" s="827"/>
      <c r="U25" s="828"/>
      <c r="V25" s="826"/>
      <c r="W25" s="827"/>
      <c r="X25" s="827"/>
      <c r="Y25" s="827"/>
      <c r="Z25" s="827"/>
      <c r="AA25" s="828"/>
      <c r="AB25" s="826"/>
      <c r="AC25" s="827"/>
      <c r="AD25" s="827"/>
      <c r="AE25" s="827"/>
      <c r="AF25" s="827"/>
      <c r="AG25" s="828"/>
      <c r="AH25" s="826"/>
      <c r="AI25" s="827"/>
      <c r="AJ25" s="827"/>
      <c r="AK25" s="827"/>
      <c r="AL25" s="827"/>
      <c r="AM25" s="828"/>
      <c r="AN25" s="826"/>
      <c r="AO25" s="827"/>
      <c r="AP25" s="827"/>
      <c r="AQ25" s="827"/>
      <c r="AR25" s="827"/>
      <c r="AS25" s="828"/>
      <c r="AT25" s="737"/>
      <c r="AU25" s="738"/>
      <c r="AV25" s="738"/>
      <c r="AW25" s="738"/>
      <c r="AX25" s="738"/>
      <c r="AY25" s="738"/>
      <c r="AZ25" s="738"/>
      <c r="BA25" s="739"/>
      <c r="BD25" s="700"/>
      <c r="BF25" s="34"/>
    </row>
    <row r="26" spans="3:58" ht="18.75" customHeight="1">
      <c r="C26" s="846"/>
      <c r="D26" s="820"/>
      <c r="E26" s="820"/>
      <c r="F26" s="820"/>
      <c r="G26" s="820"/>
      <c r="H26" s="847"/>
      <c r="I26" s="820" t="s">
        <v>137</v>
      </c>
      <c r="J26" s="820"/>
      <c r="K26" s="855"/>
      <c r="L26" s="452"/>
      <c r="M26" s="452"/>
      <c r="N26" s="452"/>
      <c r="O26" s="452"/>
      <c r="P26" s="823"/>
      <c r="Q26" s="824"/>
      <c r="R26" s="824"/>
      <c r="S26" s="824"/>
      <c r="T26" s="824"/>
      <c r="U26" s="825"/>
      <c r="V26" s="823"/>
      <c r="W26" s="824"/>
      <c r="X26" s="824"/>
      <c r="Y26" s="824"/>
      <c r="Z26" s="824"/>
      <c r="AA26" s="825"/>
      <c r="AB26" s="823"/>
      <c r="AC26" s="824"/>
      <c r="AD26" s="824"/>
      <c r="AE26" s="824"/>
      <c r="AF26" s="824"/>
      <c r="AG26" s="825"/>
      <c r="AH26" s="823"/>
      <c r="AI26" s="824"/>
      <c r="AJ26" s="824"/>
      <c r="AK26" s="824"/>
      <c r="AL26" s="824"/>
      <c r="AM26" s="825"/>
      <c r="AN26" s="823"/>
      <c r="AO26" s="824"/>
      <c r="AP26" s="824"/>
      <c r="AQ26" s="824"/>
      <c r="AR26" s="824"/>
      <c r="AS26" s="825"/>
      <c r="AT26" s="740"/>
      <c r="AU26" s="741"/>
      <c r="AV26" s="741"/>
      <c r="AW26" s="741"/>
      <c r="AX26" s="741"/>
      <c r="AY26" s="741"/>
      <c r="AZ26" s="741"/>
      <c r="BA26" s="742"/>
      <c r="BD26" s="700"/>
      <c r="BF26" s="34"/>
    </row>
    <row r="27" spans="3:58" ht="18.75" customHeight="1">
      <c r="C27" s="848" t="s">
        <v>159</v>
      </c>
      <c r="D27" s="844"/>
      <c r="E27" s="844"/>
      <c r="F27" s="844"/>
      <c r="G27" s="844"/>
      <c r="H27" s="845"/>
      <c r="I27" s="798" t="s">
        <v>136</v>
      </c>
      <c r="J27" s="798"/>
      <c r="K27" s="841"/>
      <c r="L27" s="513">
        <v>2</v>
      </c>
      <c r="M27" s="513"/>
      <c r="N27" s="513"/>
      <c r="O27" s="514"/>
      <c r="P27" s="826"/>
      <c r="Q27" s="827"/>
      <c r="R27" s="827"/>
      <c r="S27" s="827"/>
      <c r="T27" s="827"/>
      <c r="U27" s="828"/>
      <c r="V27" s="826"/>
      <c r="W27" s="827"/>
      <c r="X27" s="827"/>
      <c r="Y27" s="827"/>
      <c r="Z27" s="827"/>
      <c r="AA27" s="828"/>
      <c r="AB27" s="826"/>
      <c r="AC27" s="827"/>
      <c r="AD27" s="827"/>
      <c r="AE27" s="827"/>
      <c r="AF27" s="827"/>
      <c r="AG27" s="828"/>
      <c r="AH27" s="826"/>
      <c r="AI27" s="827"/>
      <c r="AJ27" s="827"/>
      <c r="AK27" s="827"/>
      <c r="AL27" s="827"/>
      <c r="AM27" s="828"/>
      <c r="AN27" s="826"/>
      <c r="AO27" s="827"/>
      <c r="AP27" s="827"/>
      <c r="AQ27" s="827"/>
      <c r="AR27" s="827"/>
      <c r="AS27" s="828"/>
      <c r="AT27" s="737"/>
      <c r="AU27" s="738"/>
      <c r="AV27" s="738"/>
      <c r="AW27" s="738"/>
      <c r="AX27" s="738"/>
      <c r="AY27" s="738"/>
      <c r="AZ27" s="738"/>
      <c r="BA27" s="739"/>
      <c r="BF27" s="34"/>
    </row>
    <row r="28" spans="3:58" ht="18.75" customHeight="1">
      <c r="C28" s="846"/>
      <c r="D28" s="820"/>
      <c r="E28" s="820"/>
      <c r="F28" s="820"/>
      <c r="G28" s="820"/>
      <c r="H28" s="847"/>
      <c r="I28" s="797" t="s">
        <v>137</v>
      </c>
      <c r="J28" s="797"/>
      <c r="K28" s="813"/>
      <c r="L28" s="856"/>
      <c r="M28" s="856"/>
      <c r="N28" s="856"/>
      <c r="O28" s="856"/>
      <c r="P28" s="823"/>
      <c r="Q28" s="824"/>
      <c r="R28" s="824"/>
      <c r="S28" s="824"/>
      <c r="T28" s="824"/>
      <c r="U28" s="825"/>
      <c r="V28" s="823"/>
      <c r="W28" s="824"/>
      <c r="X28" s="824"/>
      <c r="Y28" s="824"/>
      <c r="Z28" s="824"/>
      <c r="AA28" s="825"/>
      <c r="AB28" s="823"/>
      <c r="AC28" s="824"/>
      <c r="AD28" s="824"/>
      <c r="AE28" s="824"/>
      <c r="AF28" s="824"/>
      <c r="AG28" s="825"/>
      <c r="AH28" s="823"/>
      <c r="AI28" s="824"/>
      <c r="AJ28" s="824"/>
      <c r="AK28" s="824"/>
      <c r="AL28" s="824"/>
      <c r="AM28" s="825"/>
      <c r="AN28" s="823"/>
      <c r="AO28" s="824"/>
      <c r="AP28" s="824"/>
      <c r="AQ28" s="824"/>
      <c r="AR28" s="824"/>
      <c r="AS28" s="825"/>
      <c r="AT28" s="740"/>
      <c r="AU28" s="741"/>
      <c r="AV28" s="741"/>
      <c r="AW28" s="741"/>
      <c r="AX28" s="741"/>
      <c r="AY28" s="741"/>
      <c r="AZ28" s="741"/>
      <c r="BA28" s="742"/>
      <c r="BF28" s="34"/>
    </row>
    <row r="29" spans="3:58" ht="18.75" customHeight="1">
      <c r="C29" s="768" t="s">
        <v>160</v>
      </c>
      <c r="D29" s="769"/>
      <c r="E29" s="769"/>
      <c r="F29" s="769"/>
      <c r="G29" s="769"/>
      <c r="H29" s="849"/>
      <c r="I29" s="798" t="s">
        <v>136</v>
      </c>
      <c r="J29" s="798"/>
      <c r="K29" s="841"/>
      <c r="L29" s="513">
        <v>1</v>
      </c>
      <c r="M29" s="513"/>
      <c r="N29" s="513"/>
      <c r="O29" s="514"/>
      <c r="P29" s="826"/>
      <c r="Q29" s="827"/>
      <c r="R29" s="827"/>
      <c r="S29" s="827"/>
      <c r="T29" s="827"/>
      <c r="U29" s="828"/>
      <c r="V29" s="826"/>
      <c r="W29" s="827"/>
      <c r="X29" s="827"/>
      <c r="Y29" s="827"/>
      <c r="Z29" s="827"/>
      <c r="AA29" s="828"/>
      <c r="AB29" s="826"/>
      <c r="AC29" s="827"/>
      <c r="AD29" s="827"/>
      <c r="AE29" s="827"/>
      <c r="AF29" s="827"/>
      <c r="AG29" s="828"/>
      <c r="AH29" s="826"/>
      <c r="AI29" s="827"/>
      <c r="AJ29" s="827"/>
      <c r="AK29" s="827"/>
      <c r="AL29" s="827"/>
      <c r="AM29" s="828"/>
      <c r="AN29" s="826"/>
      <c r="AO29" s="827"/>
      <c r="AP29" s="827"/>
      <c r="AQ29" s="827"/>
      <c r="AR29" s="827"/>
      <c r="AS29" s="828"/>
      <c r="AT29" s="737"/>
      <c r="AU29" s="738"/>
      <c r="AV29" s="738"/>
      <c r="AW29" s="738"/>
      <c r="AX29" s="738"/>
      <c r="AY29" s="738"/>
      <c r="AZ29" s="738"/>
      <c r="BA29" s="739"/>
      <c r="BF29" s="34"/>
    </row>
    <row r="30" spans="3:59" ht="18.75" customHeight="1">
      <c r="C30" s="774"/>
      <c r="D30" s="775"/>
      <c r="E30" s="775"/>
      <c r="F30" s="775"/>
      <c r="G30" s="775"/>
      <c r="H30" s="850"/>
      <c r="I30" s="820" t="s">
        <v>137</v>
      </c>
      <c r="J30" s="820"/>
      <c r="K30" s="855"/>
      <c r="L30" s="452">
        <v>3</v>
      </c>
      <c r="M30" s="452"/>
      <c r="N30" s="452"/>
      <c r="O30" s="452"/>
      <c r="P30" s="823"/>
      <c r="Q30" s="824"/>
      <c r="R30" s="824"/>
      <c r="S30" s="824"/>
      <c r="T30" s="824"/>
      <c r="U30" s="825"/>
      <c r="V30" s="823"/>
      <c r="W30" s="824"/>
      <c r="X30" s="824"/>
      <c r="Y30" s="824"/>
      <c r="Z30" s="824"/>
      <c r="AA30" s="825"/>
      <c r="AB30" s="823"/>
      <c r="AC30" s="824"/>
      <c r="AD30" s="824"/>
      <c r="AE30" s="824"/>
      <c r="AF30" s="824"/>
      <c r="AG30" s="825"/>
      <c r="AH30" s="823"/>
      <c r="AI30" s="824"/>
      <c r="AJ30" s="824"/>
      <c r="AK30" s="824"/>
      <c r="AL30" s="824"/>
      <c r="AM30" s="825"/>
      <c r="AN30" s="823"/>
      <c r="AO30" s="824"/>
      <c r="AP30" s="824"/>
      <c r="AQ30" s="824"/>
      <c r="AR30" s="824"/>
      <c r="AS30" s="825"/>
      <c r="AT30" s="740"/>
      <c r="AU30" s="741"/>
      <c r="AV30" s="741"/>
      <c r="AW30" s="741"/>
      <c r="AX30" s="741"/>
      <c r="AY30" s="741"/>
      <c r="AZ30" s="741"/>
      <c r="BA30" s="742"/>
      <c r="BF30" s="199">
        <v>1</v>
      </c>
      <c r="BG30" s="197" t="s">
        <v>203</v>
      </c>
    </row>
    <row r="31" spans="3:59" ht="18.75" customHeight="1">
      <c r="C31" s="706" t="s">
        <v>172</v>
      </c>
      <c r="D31" s="707"/>
      <c r="E31" s="707"/>
      <c r="F31" s="707"/>
      <c r="G31" s="707"/>
      <c r="H31" s="707"/>
      <c r="I31" s="707"/>
      <c r="J31" s="707"/>
      <c r="K31" s="708"/>
      <c r="L31" s="874">
        <f>SUM(L19:O30)</f>
        <v>34</v>
      </c>
      <c r="M31" s="818"/>
      <c r="N31" s="707" t="s">
        <v>38</v>
      </c>
      <c r="O31" s="708"/>
      <c r="P31" s="871">
        <f>SUM(P19:U30)</f>
        <v>0</v>
      </c>
      <c r="Q31" s="872"/>
      <c r="R31" s="872"/>
      <c r="S31" s="872"/>
      <c r="T31" s="707" t="s">
        <v>38</v>
      </c>
      <c r="U31" s="708"/>
      <c r="V31" s="871">
        <f>SUM(V19:AA30)</f>
        <v>0</v>
      </c>
      <c r="W31" s="872"/>
      <c r="X31" s="872"/>
      <c r="Y31" s="872"/>
      <c r="Z31" s="707" t="s">
        <v>38</v>
      </c>
      <c r="AA31" s="708"/>
      <c r="AB31" s="871">
        <f>SUM(AB19:AG30)</f>
        <v>0</v>
      </c>
      <c r="AC31" s="872"/>
      <c r="AD31" s="872"/>
      <c r="AE31" s="872"/>
      <c r="AF31" s="707" t="s">
        <v>38</v>
      </c>
      <c r="AG31" s="708"/>
      <c r="AH31" s="871">
        <f>SUM(AH19:AM30)</f>
        <v>0</v>
      </c>
      <c r="AI31" s="872"/>
      <c r="AJ31" s="872"/>
      <c r="AK31" s="872"/>
      <c r="AL31" s="707" t="s">
        <v>38</v>
      </c>
      <c r="AM31" s="708"/>
      <c r="AN31" s="871">
        <f>SUM(AN19:AS30)</f>
        <v>0</v>
      </c>
      <c r="AO31" s="872"/>
      <c r="AP31" s="872"/>
      <c r="AQ31" s="872"/>
      <c r="AR31" s="707" t="s">
        <v>38</v>
      </c>
      <c r="AS31" s="708"/>
      <c r="AT31" s="865"/>
      <c r="AU31" s="866"/>
      <c r="AV31" s="866"/>
      <c r="AW31" s="866"/>
      <c r="AX31" s="866"/>
      <c r="AY31" s="866"/>
      <c r="AZ31" s="866"/>
      <c r="BA31" s="867"/>
      <c r="BC31" s="66" t="s">
        <v>243</v>
      </c>
      <c r="BD31" s="211" t="s">
        <v>259</v>
      </c>
      <c r="BF31" s="199" t="s">
        <v>174</v>
      </c>
      <c r="BG31" s="197"/>
    </row>
    <row r="32" spans="3:60" ht="18.75" customHeight="1">
      <c r="C32" s="846" t="s">
        <v>173</v>
      </c>
      <c r="D32" s="820"/>
      <c r="E32" s="820"/>
      <c r="F32" s="820"/>
      <c r="G32" s="820"/>
      <c r="H32" s="820"/>
      <c r="I32" s="820"/>
      <c r="J32" s="820"/>
      <c r="K32" s="855"/>
      <c r="L32" s="874">
        <v>24</v>
      </c>
      <c r="M32" s="818"/>
      <c r="N32" s="707" t="s">
        <v>226</v>
      </c>
      <c r="O32" s="708"/>
      <c r="P32" s="861"/>
      <c r="Q32" s="822"/>
      <c r="R32" s="822"/>
      <c r="S32" s="822"/>
      <c r="T32" s="707" t="s">
        <v>226</v>
      </c>
      <c r="U32" s="708"/>
      <c r="V32" s="861"/>
      <c r="W32" s="822"/>
      <c r="X32" s="822"/>
      <c r="Y32" s="822"/>
      <c r="Z32" s="707" t="s">
        <v>226</v>
      </c>
      <c r="AA32" s="708"/>
      <c r="AB32" s="861"/>
      <c r="AC32" s="822"/>
      <c r="AD32" s="822"/>
      <c r="AE32" s="822"/>
      <c r="AF32" s="707" t="s">
        <v>226</v>
      </c>
      <c r="AG32" s="708"/>
      <c r="AH32" s="861"/>
      <c r="AI32" s="822"/>
      <c r="AJ32" s="822"/>
      <c r="AK32" s="822"/>
      <c r="AL32" s="707" t="s">
        <v>226</v>
      </c>
      <c r="AM32" s="708"/>
      <c r="AN32" s="861"/>
      <c r="AO32" s="822"/>
      <c r="AP32" s="822"/>
      <c r="AQ32" s="822"/>
      <c r="AR32" s="707" t="s">
        <v>226</v>
      </c>
      <c r="AS32" s="708"/>
      <c r="AT32" s="865"/>
      <c r="AU32" s="866"/>
      <c r="AV32" s="866"/>
      <c r="AW32" s="866"/>
      <c r="AX32" s="866"/>
      <c r="AY32" s="866"/>
      <c r="AZ32" s="866"/>
      <c r="BA32" s="867"/>
      <c r="BC32" s="66" t="s">
        <v>243</v>
      </c>
      <c r="BD32" s="211" t="s">
        <v>260</v>
      </c>
      <c r="BF32" s="199">
        <v>2</v>
      </c>
      <c r="BG32" s="197" t="s">
        <v>193</v>
      </c>
      <c r="BH32" s="34" t="s">
        <v>197</v>
      </c>
    </row>
    <row r="33" spans="3:60" ht="18.75" customHeight="1">
      <c r="C33" s="862" t="s">
        <v>186</v>
      </c>
      <c r="D33" s="862"/>
      <c r="E33" s="863" t="s">
        <v>372</v>
      </c>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863"/>
      <c r="AF33" s="863"/>
      <c r="AG33" s="863"/>
      <c r="AH33" s="863"/>
      <c r="AI33" s="863"/>
      <c r="AJ33" s="863"/>
      <c r="AK33" s="863"/>
      <c r="AL33" s="863"/>
      <c r="AM33" s="863"/>
      <c r="AN33" s="863"/>
      <c r="AO33" s="863"/>
      <c r="AP33" s="863"/>
      <c r="AQ33" s="863"/>
      <c r="AR33" s="863"/>
      <c r="AS33" s="863"/>
      <c r="AT33" s="863"/>
      <c r="AU33" s="863"/>
      <c r="AV33" s="863"/>
      <c r="AW33" s="863"/>
      <c r="AX33" s="863"/>
      <c r="AY33" s="863"/>
      <c r="AZ33" s="863"/>
      <c r="BA33" s="863"/>
      <c r="BF33" s="199" t="s">
        <v>175</v>
      </c>
      <c r="BG33" s="197" t="s">
        <v>194</v>
      </c>
      <c r="BH33" s="34" t="s">
        <v>198</v>
      </c>
    </row>
    <row r="34" spans="3:59" ht="18.75" customHeight="1">
      <c r="C34" s="352">
        <v>1</v>
      </c>
      <c r="D34" s="217" t="s">
        <v>227</v>
      </c>
      <c r="E34" s="802" t="s">
        <v>179</v>
      </c>
      <c r="F34" s="802"/>
      <c r="G34" s="802"/>
      <c r="H34" s="802"/>
      <c r="I34" s="802"/>
      <c r="J34" s="802"/>
      <c r="K34" s="802"/>
      <c r="L34" s="802"/>
      <c r="M34" s="218" t="s">
        <v>195</v>
      </c>
      <c r="N34" s="724" t="s">
        <v>273</v>
      </c>
      <c r="O34" s="724"/>
      <c r="P34" s="724"/>
      <c r="Q34" s="724"/>
      <c r="R34" s="724"/>
      <c r="S34" s="724"/>
      <c r="T34" s="724"/>
      <c r="U34" s="724"/>
      <c r="V34" s="724"/>
      <c r="W34" s="724"/>
      <c r="X34" s="724"/>
      <c r="Y34" s="724"/>
      <c r="Z34" s="724"/>
      <c r="AA34" s="724"/>
      <c r="AB34" s="177" t="s">
        <v>196</v>
      </c>
      <c r="AC34" s="757">
        <v>4</v>
      </c>
      <c r="AD34" s="758"/>
      <c r="AE34" s="217" t="s">
        <v>227</v>
      </c>
      <c r="AF34" s="802" t="s">
        <v>242</v>
      </c>
      <c r="AG34" s="802"/>
      <c r="AH34" s="802"/>
      <c r="AI34" s="802"/>
      <c r="AJ34" s="802"/>
      <c r="AK34" s="802"/>
      <c r="AL34" s="802"/>
      <c r="AM34" s="177" t="s">
        <v>182</v>
      </c>
      <c r="AN34" s="758"/>
      <c r="AO34" s="758"/>
      <c r="AP34" s="798" t="s">
        <v>239</v>
      </c>
      <c r="AQ34" s="798"/>
      <c r="AR34" s="217" t="s">
        <v>238</v>
      </c>
      <c r="AS34" s="177"/>
      <c r="AT34" s="177"/>
      <c r="AU34" s="177"/>
      <c r="AV34" s="177"/>
      <c r="AW34" s="177"/>
      <c r="AX34" s="177"/>
      <c r="AY34" s="177"/>
      <c r="AZ34" s="177"/>
      <c r="BA34" s="178"/>
      <c r="BC34" s="455" t="s">
        <v>243</v>
      </c>
      <c r="BD34" s="789" t="s">
        <v>373</v>
      </c>
      <c r="BF34" s="199">
        <v>3</v>
      </c>
      <c r="BG34" s="66" t="s">
        <v>204</v>
      </c>
    </row>
    <row r="35" spans="3:59" ht="18.75" customHeight="1">
      <c r="C35" s="353">
        <v>2</v>
      </c>
      <c r="D35" s="220" t="s">
        <v>227</v>
      </c>
      <c r="E35" s="803" t="s">
        <v>180</v>
      </c>
      <c r="F35" s="803"/>
      <c r="G35" s="803"/>
      <c r="H35" s="803"/>
      <c r="I35" s="803"/>
      <c r="J35" s="803"/>
      <c r="K35" s="803"/>
      <c r="L35" s="803"/>
      <c r="M35" s="221" t="s">
        <v>182</v>
      </c>
      <c r="N35" s="859"/>
      <c r="O35" s="859"/>
      <c r="P35" s="796" t="s">
        <v>239</v>
      </c>
      <c r="Q35" s="796"/>
      <c r="R35" s="220" t="s">
        <v>238</v>
      </c>
      <c r="S35" s="221" t="s">
        <v>240</v>
      </c>
      <c r="T35" s="796" t="s">
        <v>241</v>
      </c>
      <c r="U35" s="796"/>
      <c r="V35" s="796"/>
      <c r="W35" s="796"/>
      <c r="X35" s="875"/>
      <c r="Y35" s="875"/>
      <c r="Z35" s="796" t="s">
        <v>38</v>
      </c>
      <c r="AA35" s="796"/>
      <c r="AB35" s="219" t="s">
        <v>196</v>
      </c>
      <c r="AC35" s="830">
        <v>5</v>
      </c>
      <c r="AD35" s="810"/>
      <c r="AE35" s="208" t="s">
        <v>227</v>
      </c>
      <c r="AF35" s="804" t="s">
        <v>203</v>
      </c>
      <c r="AG35" s="804"/>
      <c r="AH35" s="804"/>
      <c r="AI35" s="804"/>
      <c r="AJ35" s="804"/>
      <c r="AK35" s="793"/>
      <c r="AL35" s="793"/>
      <c r="AM35" s="793"/>
      <c r="AN35" s="793"/>
      <c r="AO35" s="793"/>
      <c r="AP35" s="793"/>
      <c r="AQ35" s="793"/>
      <c r="AR35" s="793"/>
      <c r="AS35" s="793"/>
      <c r="AT35" s="793"/>
      <c r="AU35" s="793"/>
      <c r="AV35" s="793"/>
      <c r="AW35" s="793"/>
      <c r="AX35" s="793"/>
      <c r="AY35" s="793"/>
      <c r="AZ35" s="793"/>
      <c r="BA35" s="794"/>
      <c r="BC35" s="455"/>
      <c r="BD35" s="789"/>
      <c r="BF35" s="199" t="s">
        <v>176</v>
      </c>
      <c r="BG35" s="66" t="s">
        <v>205</v>
      </c>
    </row>
    <row r="36" spans="3:59" ht="18.75" customHeight="1">
      <c r="C36" s="354">
        <v>3</v>
      </c>
      <c r="D36" s="212" t="s">
        <v>227</v>
      </c>
      <c r="E36" s="821" t="s">
        <v>181</v>
      </c>
      <c r="F36" s="821"/>
      <c r="G36" s="821"/>
      <c r="H36" s="821"/>
      <c r="I36" s="821"/>
      <c r="J36" s="821"/>
      <c r="K36" s="821"/>
      <c r="L36" s="821"/>
      <c r="M36" s="172" t="s">
        <v>182</v>
      </c>
      <c r="N36" s="860"/>
      <c r="O36" s="860"/>
      <c r="P36" s="820" t="s">
        <v>239</v>
      </c>
      <c r="Q36" s="820"/>
      <c r="R36" s="212" t="s">
        <v>238</v>
      </c>
      <c r="S36" s="172" t="s">
        <v>240</v>
      </c>
      <c r="T36" s="820" t="s">
        <v>241</v>
      </c>
      <c r="U36" s="820"/>
      <c r="V36" s="820"/>
      <c r="W36" s="820"/>
      <c r="X36" s="829"/>
      <c r="Y36" s="829"/>
      <c r="Z36" s="820" t="s">
        <v>38</v>
      </c>
      <c r="AA36" s="820"/>
      <c r="AB36" s="173" t="s">
        <v>196</v>
      </c>
      <c r="AC36" s="790"/>
      <c r="AD36" s="791"/>
      <c r="AE36" s="791"/>
      <c r="AF36" s="791"/>
      <c r="AG36" s="791"/>
      <c r="AH36" s="791"/>
      <c r="AI36" s="791"/>
      <c r="AJ36" s="791"/>
      <c r="AK36" s="791"/>
      <c r="AL36" s="791"/>
      <c r="AM36" s="791"/>
      <c r="AN36" s="791"/>
      <c r="AO36" s="791"/>
      <c r="AP36" s="791"/>
      <c r="AQ36" s="791"/>
      <c r="AR36" s="791"/>
      <c r="AS36" s="791"/>
      <c r="AT36" s="791"/>
      <c r="AU36" s="791"/>
      <c r="AV36" s="791"/>
      <c r="AW36" s="791"/>
      <c r="AX36" s="791"/>
      <c r="AY36" s="791"/>
      <c r="AZ36" s="791"/>
      <c r="BA36" s="792"/>
      <c r="BC36" s="455"/>
      <c r="BD36" s="789"/>
      <c r="BF36" s="199">
        <v>4</v>
      </c>
      <c r="BG36" s="66" t="s">
        <v>206</v>
      </c>
    </row>
    <row r="37" spans="3:63" ht="18.75" customHeight="1">
      <c r="C37" s="706" t="s">
        <v>187</v>
      </c>
      <c r="D37" s="707"/>
      <c r="E37" s="707"/>
      <c r="F37" s="707"/>
      <c r="G37" s="707"/>
      <c r="H37" s="707"/>
      <c r="I37" s="707"/>
      <c r="J37" s="707"/>
      <c r="K37" s="707"/>
      <c r="L37" s="708"/>
      <c r="M37" s="210"/>
      <c r="N37" s="172"/>
      <c r="O37" s="727" t="s">
        <v>192</v>
      </c>
      <c r="P37" s="727"/>
      <c r="Q37" s="727"/>
      <c r="R37" s="819"/>
      <c r="S37" s="819"/>
      <c r="T37" s="172" t="s">
        <v>24</v>
      </c>
      <c r="U37" s="172" t="s">
        <v>195</v>
      </c>
      <c r="V37" s="808">
        <f>IF(R37="","",VLOOKUP(R37,BG30:BH32,2))</f>
      </c>
      <c r="W37" s="808"/>
      <c r="X37" s="170" t="s">
        <v>196</v>
      </c>
      <c r="Y37" s="795" t="s">
        <v>204</v>
      </c>
      <c r="Z37" s="795"/>
      <c r="AA37" s="795"/>
      <c r="AB37" s="795"/>
      <c r="AC37" s="795"/>
      <c r="AD37" s="795"/>
      <c r="AE37" s="822"/>
      <c r="AF37" s="822"/>
      <c r="AG37" s="822"/>
      <c r="AH37" s="707" t="s">
        <v>207</v>
      </c>
      <c r="AI37" s="707"/>
      <c r="AJ37" s="819"/>
      <c r="AK37" s="819"/>
      <c r="AL37" s="819"/>
      <c r="AM37" s="820" t="s">
        <v>208</v>
      </c>
      <c r="AN37" s="820"/>
      <c r="AO37" s="820"/>
      <c r="AP37" s="170"/>
      <c r="AQ37" s="170"/>
      <c r="AR37" s="170"/>
      <c r="AS37" s="170"/>
      <c r="AT37" s="170"/>
      <c r="AU37" s="170"/>
      <c r="AV37" s="170"/>
      <c r="AW37" s="172"/>
      <c r="AX37" s="172"/>
      <c r="AY37" s="172"/>
      <c r="AZ37" s="172"/>
      <c r="BA37" s="173"/>
      <c r="BC37" s="66" t="s">
        <v>243</v>
      </c>
      <c r="BD37" s="211" t="s">
        <v>265</v>
      </c>
      <c r="BF37" s="199" t="s">
        <v>177</v>
      </c>
      <c r="BG37" s="34" t="s">
        <v>273</v>
      </c>
      <c r="BH37" s="34" t="s">
        <v>272</v>
      </c>
      <c r="BI37" s="34" t="s">
        <v>274</v>
      </c>
      <c r="BJ37" s="34" t="s">
        <v>275</v>
      </c>
      <c r="BK37" s="34" t="s">
        <v>203</v>
      </c>
    </row>
    <row r="38" spans="3:58" ht="18.75" customHeight="1">
      <c r="C38" s="728" t="s">
        <v>188</v>
      </c>
      <c r="D38" s="728"/>
      <c r="E38" s="809" t="s">
        <v>189</v>
      </c>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09"/>
      <c r="AY38" s="809"/>
      <c r="AZ38" s="809"/>
      <c r="BA38" s="809"/>
      <c r="BF38" s="199">
        <v>5</v>
      </c>
    </row>
    <row r="39" spans="3:58" ht="16.5" customHeight="1">
      <c r="C39" s="213" t="s">
        <v>250</v>
      </c>
      <c r="D39" s="174"/>
      <c r="E39" s="174"/>
      <c r="F39" s="174"/>
      <c r="G39" s="174"/>
      <c r="H39" s="174"/>
      <c r="I39" s="174"/>
      <c r="J39" s="174"/>
      <c r="K39" s="174"/>
      <c r="L39" s="174"/>
      <c r="M39" s="174"/>
      <c r="N39" s="174"/>
      <c r="O39" s="174"/>
      <c r="P39" s="174"/>
      <c r="Q39" s="174"/>
      <c r="R39" s="174"/>
      <c r="S39" s="174"/>
      <c r="T39" s="174"/>
      <c r="U39" s="174"/>
      <c r="V39" s="174"/>
      <c r="W39" s="171"/>
      <c r="X39" s="768" t="s">
        <v>251</v>
      </c>
      <c r="Y39" s="811"/>
      <c r="Z39" s="724">
        <v>1</v>
      </c>
      <c r="AA39" s="724"/>
      <c r="AB39" s="218" t="s">
        <v>227</v>
      </c>
      <c r="AC39" s="802" t="s">
        <v>247</v>
      </c>
      <c r="AD39" s="802"/>
      <c r="AE39" s="802"/>
      <c r="AF39" s="802"/>
      <c r="AG39" s="802"/>
      <c r="AH39" s="798" t="s">
        <v>252</v>
      </c>
      <c r="AI39" s="798"/>
      <c r="AJ39" s="798"/>
      <c r="AK39" s="798"/>
      <c r="AL39" s="815">
        <v>55</v>
      </c>
      <c r="AM39" s="815"/>
      <c r="AN39" s="798" t="s">
        <v>253</v>
      </c>
      <c r="AO39" s="798"/>
      <c r="AP39" s="798" t="s">
        <v>254</v>
      </c>
      <c r="AQ39" s="798"/>
      <c r="AR39" s="798"/>
      <c r="AS39" s="798"/>
      <c r="AT39" s="798"/>
      <c r="AU39" s="798"/>
      <c r="AV39" s="218"/>
      <c r="AW39" s="218"/>
      <c r="AX39" s="218"/>
      <c r="AY39" s="218"/>
      <c r="AZ39" s="218"/>
      <c r="BA39" s="222"/>
      <c r="BC39" s="455" t="s">
        <v>243</v>
      </c>
      <c r="BD39" s="789" t="s">
        <v>463</v>
      </c>
      <c r="BF39" s="199" t="s">
        <v>178</v>
      </c>
    </row>
    <row r="40" spans="3:59" ht="16.5" customHeight="1">
      <c r="C40" s="203"/>
      <c r="D40" s="810" t="s">
        <v>245</v>
      </c>
      <c r="E40" s="810"/>
      <c r="F40" s="810"/>
      <c r="G40" s="810"/>
      <c r="H40" s="810"/>
      <c r="I40" s="810"/>
      <c r="J40" s="810"/>
      <c r="K40" s="810"/>
      <c r="L40" s="810"/>
      <c r="M40" s="810"/>
      <c r="N40" s="810"/>
      <c r="O40" s="810"/>
      <c r="P40" s="810"/>
      <c r="Q40" s="810"/>
      <c r="R40" s="810"/>
      <c r="S40" s="810"/>
      <c r="T40" s="810"/>
      <c r="U40" s="810"/>
      <c r="V40" s="204"/>
      <c r="W40" s="205"/>
      <c r="X40" s="812"/>
      <c r="Y40" s="813"/>
      <c r="Z40" s="725">
        <v>2</v>
      </c>
      <c r="AA40" s="725"/>
      <c r="AB40" s="223" t="s">
        <v>227</v>
      </c>
      <c r="AC40" s="803" t="s">
        <v>248</v>
      </c>
      <c r="AD40" s="803"/>
      <c r="AE40" s="803"/>
      <c r="AF40" s="803"/>
      <c r="AG40" s="803"/>
      <c r="AH40" s="796" t="s">
        <v>252</v>
      </c>
      <c r="AI40" s="796"/>
      <c r="AJ40" s="796"/>
      <c r="AK40" s="796"/>
      <c r="AL40" s="816">
        <v>27</v>
      </c>
      <c r="AM40" s="816"/>
      <c r="AN40" s="796" t="s">
        <v>253</v>
      </c>
      <c r="AO40" s="796"/>
      <c r="AP40" s="221"/>
      <c r="AQ40" s="221"/>
      <c r="AR40" s="221"/>
      <c r="AS40" s="221"/>
      <c r="AT40" s="221"/>
      <c r="AU40" s="221"/>
      <c r="AV40" s="221"/>
      <c r="AW40" s="221"/>
      <c r="AX40" s="221"/>
      <c r="AY40" s="221"/>
      <c r="AZ40" s="221"/>
      <c r="BA40" s="219"/>
      <c r="BC40" s="455"/>
      <c r="BD40" s="789"/>
      <c r="BF40" s="197" t="s">
        <v>202</v>
      </c>
      <c r="BG40" s="34" t="s">
        <v>245</v>
      </c>
    </row>
    <row r="41" spans="3:59" ht="16.5" customHeight="1">
      <c r="C41" s="203"/>
      <c r="D41" s="204"/>
      <c r="E41" s="204"/>
      <c r="F41" s="204"/>
      <c r="G41" s="204"/>
      <c r="H41" s="204"/>
      <c r="I41" s="204"/>
      <c r="J41" s="204"/>
      <c r="K41" s="204"/>
      <c r="L41" s="204"/>
      <c r="M41" s="204"/>
      <c r="N41" s="204"/>
      <c r="O41" s="204"/>
      <c r="P41" s="204"/>
      <c r="Q41" s="204"/>
      <c r="R41" s="204"/>
      <c r="S41" s="204"/>
      <c r="T41" s="204"/>
      <c r="U41" s="204"/>
      <c r="V41" s="204"/>
      <c r="W41" s="205"/>
      <c r="X41" s="812"/>
      <c r="Y41" s="813"/>
      <c r="Z41" s="726">
        <v>3</v>
      </c>
      <c r="AA41" s="726"/>
      <c r="AB41" s="391" t="s">
        <v>227</v>
      </c>
      <c r="AC41" s="804" t="s">
        <v>249</v>
      </c>
      <c r="AD41" s="804"/>
      <c r="AE41" s="804"/>
      <c r="AF41" s="804"/>
      <c r="AG41" s="804"/>
      <c r="AH41" s="797" t="s">
        <v>252</v>
      </c>
      <c r="AI41" s="797"/>
      <c r="AJ41" s="797"/>
      <c r="AK41" s="797"/>
      <c r="AL41" s="864">
        <v>20</v>
      </c>
      <c r="AM41" s="864"/>
      <c r="AN41" s="797" t="s">
        <v>253</v>
      </c>
      <c r="AO41" s="797"/>
      <c r="AT41" s="204"/>
      <c r="AU41" s="204"/>
      <c r="AV41" s="204"/>
      <c r="AW41" s="204"/>
      <c r="AX41" s="204"/>
      <c r="AY41" s="204"/>
      <c r="AZ41" s="204"/>
      <c r="BA41" s="205"/>
      <c r="BC41" s="455"/>
      <c r="BD41" s="789"/>
      <c r="BF41" s="66" t="s">
        <v>199</v>
      </c>
      <c r="BG41" s="34" t="s">
        <v>190</v>
      </c>
    </row>
    <row r="42" spans="3:59" ht="12.75" customHeight="1">
      <c r="C42" s="213" t="s">
        <v>453</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394"/>
      <c r="AF42" s="394"/>
      <c r="AG42" s="394"/>
      <c r="AH42" s="387"/>
      <c r="AI42" s="387"/>
      <c r="AJ42" s="174"/>
      <c r="AK42" s="174"/>
      <c r="AL42" s="174"/>
      <c r="AM42" s="174"/>
      <c r="AN42" s="174"/>
      <c r="AO42" s="387"/>
      <c r="AP42" s="174"/>
      <c r="AQ42" s="174"/>
      <c r="AR42" s="174"/>
      <c r="AS42" s="174"/>
      <c r="AT42" s="174"/>
      <c r="AU42" s="174"/>
      <c r="AV42" s="174"/>
      <c r="AW42" s="174"/>
      <c r="AX42" s="174"/>
      <c r="AY42" s="174"/>
      <c r="AZ42" s="174"/>
      <c r="BA42" s="171"/>
      <c r="BD42" s="393" t="s">
        <v>454</v>
      </c>
      <c r="BF42" s="66" t="s">
        <v>200</v>
      </c>
      <c r="BG42" s="34" t="s">
        <v>246</v>
      </c>
    </row>
    <row r="43" spans="3:58" s="166" customFormat="1" ht="14.25" customHeight="1">
      <c r="C43" s="419" t="s">
        <v>195</v>
      </c>
      <c r="D43" s="949"/>
      <c r="E43" s="949"/>
      <c r="F43" s="166" t="s">
        <v>196</v>
      </c>
      <c r="G43" s="950">
        <v>41872</v>
      </c>
      <c r="H43" s="950"/>
      <c r="I43" s="950"/>
      <c r="J43" s="950"/>
      <c r="K43" s="950"/>
      <c r="L43" s="89"/>
      <c r="M43" s="379" t="s">
        <v>195</v>
      </c>
      <c r="N43" s="949"/>
      <c r="O43" s="949"/>
      <c r="P43" s="166" t="s">
        <v>196</v>
      </c>
      <c r="Q43" s="950">
        <v>41873</v>
      </c>
      <c r="R43" s="950"/>
      <c r="S43" s="950"/>
      <c r="T43" s="950"/>
      <c r="U43" s="950"/>
      <c r="V43" s="379"/>
      <c r="W43" s="379" t="s">
        <v>195</v>
      </c>
      <c r="X43" s="949"/>
      <c r="Y43" s="949"/>
      <c r="Z43" s="166" t="s">
        <v>196</v>
      </c>
      <c r="AA43" s="950">
        <v>41874</v>
      </c>
      <c r="AB43" s="950"/>
      <c r="AC43" s="950"/>
      <c r="AD43" s="950"/>
      <c r="AE43" s="950"/>
      <c r="AF43" s="379"/>
      <c r="AG43" s="379" t="s">
        <v>195</v>
      </c>
      <c r="AH43" s="949"/>
      <c r="AI43" s="949"/>
      <c r="AJ43" s="166" t="s">
        <v>196</v>
      </c>
      <c r="AK43" s="950">
        <v>41875</v>
      </c>
      <c r="AL43" s="950"/>
      <c r="AM43" s="950"/>
      <c r="AN43" s="950"/>
      <c r="AO43" s="950"/>
      <c r="AP43" s="379"/>
      <c r="AQ43" s="379" t="s">
        <v>195</v>
      </c>
      <c r="AR43" s="949"/>
      <c r="AS43" s="949"/>
      <c r="AT43" s="166" t="s">
        <v>196</v>
      </c>
      <c r="AU43" s="950">
        <v>41876</v>
      </c>
      <c r="AV43" s="950"/>
      <c r="AW43" s="950"/>
      <c r="AX43" s="950"/>
      <c r="AY43" s="950"/>
      <c r="AZ43" s="89"/>
      <c r="BA43" s="417"/>
      <c r="BB43" s="379"/>
      <c r="BC43" s="379"/>
      <c r="BD43" s="418" t="s">
        <v>455</v>
      </c>
      <c r="BF43" s="66" t="s">
        <v>244</v>
      </c>
    </row>
    <row r="44" spans="3:58" ht="6" customHeight="1">
      <c r="C44" s="390"/>
      <c r="D44" s="172"/>
      <c r="E44" s="172"/>
      <c r="F44" s="172"/>
      <c r="G44" s="172"/>
      <c r="H44" s="172"/>
      <c r="I44" s="172"/>
      <c r="J44" s="172"/>
      <c r="K44" s="172"/>
      <c r="L44" s="172"/>
      <c r="M44" s="172"/>
      <c r="N44" s="172"/>
      <c r="O44" s="172"/>
      <c r="P44" s="172"/>
      <c r="Q44" s="172"/>
      <c r="R44" s="172"/>
      <c r="S44" s="172"/>
      <c r="T44" s="172"/>
      <c r="U44" s="172"/>
      <c r="V44" s="172"/>
      <c r="W44" s="172"/>
      <c r="X44" s="172"/>
      <c r="Y44" s="172"/>
      <c r="Z44" s="389"/>
      <c r="AA44" s="389"/>
      <c r="AB44" s="214"/>
      <c r="AC44" s="388"/>
      <c r="AD44" s="388"/>
      <c r="AE44" s="388"/>
      <c r="AF44" s="388"/>
      <c r="AG44" s="388"/>
      <c r="AH44" s="386"/>
      <c r="AI44" s="386"/>
      <c r="AJ44" s="386"/>
      <c r="AK44" s="386"/>
      <c r="AL44" s="392"/>
      <c r="AM44" s="392"/>
      <c r="AN44" s="386"/>
      <c r="AO44" s="386"/>
      <c r="AP44" s="172"/>
      <c r="AQ44" s="172"/>
      <c r="AR44" s="172"/>
      <c r="AS44" s="172"/>
      <c r="AT44" s="172"/>
      <c r="AU44" s="172"/>
      <c r="AV44" s="172"/>
      <c r="AW44" s="172"/>
      <c r="AX44" s="172"/>
      <c r="AY44" s="172"/>
      <c r="AZ44" s="172"/>
      <c r="BA44" s="173"/>
      <c r="BD44" s="385"/>
      <c r="BF44" s="197" t="s">
        <v>201</v>
      </c>
    </row>
    <row r="45" spans="3:56" ht="18.75" customHeight="1">
      <c r="C45" s="706" t="s">
        <v>191</v>
      </c>
      <c r="D45" s="707"/>
      <c r="E45" s="707"/>
      <c r="F45" s="707"/>
      <c r="G45" s="707"/>
      <c r="H45" s="707"/>
      <c r="I45" s="708"/>
      <c r="J45" s="820" t="s">
        <v>368</v>
      </c>
      <c r="K45" s="820"/>
      <c r="L45" s="820"/>
      <c r="M45" s="820"/>
      <c r="N45" s="820"/>
      <c r="O45" s="820"/>
      <c r="P45" s="820"/>
      <c r="Q45" s="820"/>
      <c r="R45" s="873"/>
      <c r="S45" s="763"/>
      <c r="T45" s="763"/>
      <c r="U45" s="763"/>
      <c r="V45" s="763"/>
      <c r="W45" s="763"/>
      <c r="X45" s="763"/>
      <c r="Y45" s="763"/>
      <c r="Z45" s="817" t="s">
        <v>192</v>
      </c>
      <c r="AA45" s="818"/>
      <c r="AB45" s="818"/>
      <c r="AC45" s="819"/>
      <c r="AD45" s="819"/>
      <c r="AE45" s="172" t="s">
        <v>24</v>
      </c>
      <c r="AF45" s="172" t="s">
        <v>195</v>
      </c>
      <c r="AG45" s="814">
        <f>IF(AC45="","",VLOOKUP(AC45,BG31:BH33,2))</f>
      </c>
      <c r="AH45" s="814"/>
      <c r="AI45" s="172" t="s">
        <v>196</v>
      </c>
      <c r="AJ45" s="795" t="s">
        <v>204</v>
      </c>
      <c r="AK45" s="795"/>
      <c r="AL45" s="795"/>
      <c r="AM45" s="795"/>
      <c r="AN45" s="795"/>
      <c r="AO45" s="795"/>
      <c r="AP45" s="822"/>
      <c r="AQ45" s="822"/>
      <c r="AR45" s="822"/>
      <c r="AS45" s="707" t="s">
        <v>207</v>
      </c>
      <c r="AT45" s="707"/>
      <c r="AU45" s="819"/>
      <c r="AV45" s="819"/>
      <c r="AW45" s="819"/>
      <c r="AX45" s="857" t="s">
        <v>208</v>
      </c>
      <c r="AY45" s="857"/>
      <c r="AZ45" s="857"/>
      <c r="BA45" s="858"/>
      <c r="BC45" s="66" t="s">
        <v>243</v>
      </c>
      <c r="BD45" s="211" t="s">
        <v>264</v>
      </c>
    </row>
    <row r="46" spans="3:53" ht="18.75" customHeight="1">
      <c r="C46" s="728" t="s">
        <v>255</v>
      </c>
      <c r="D46" s="728"/>
      <c r="E46" s="809" t="s">
        <v>464</v>
      </c>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809"/>
      <c r="AP46" s="809"/>
      <c r="AQ46" s="809"/>
      <c r="AR46" s="809"/>
      <c r="AS46" s="809"/>
      <c r="AT46" s="809"/>
      <c r="AU46" s="809"/>
      <c r="AV46" s="809"/>
      <c r="AW46" s="809"/>
      <c r="AX46" s="809"/>
      <c r="AY46" s="809"/>
      <c r="AZ46" s="809"/>
      <c r="BA46" s="809"/>
    </row>
    <row r="47" spans="3:56" ht="18" customHeight="1">
      <c r="C47" s="780"/>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c r="AS47" s="781"/>
      <c r="AT47" s="781"/>
      <c r="AU47" s="781"/>
      <c r="AV47" s="781"/>
      <c r="AW47" s="781"/>
      <c r="AX47" s="781"/>
      <c r="AY47" s="781"/>
      <c r="AZ47" s="781"/>
      <c r="BA47" s="782"/>
      <c r="BC47" s="455"/>
      <c r="BD47" s="702"/>
    </row>
    <row r="48" spans="3:58" ht="18" customHeight="1">
      <c r="C48" s="783"/>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5"/>
      <c r="BC48" s="455"/>
      <c r="BD48" s="702"/>
      <c r="BF48" s="197"/>
    </row>
    <row r="49" spans="3:58" ht="18" customHeight="1">
      <c r="C49" s="786"/>
      <c r="D49" s="787"/>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87"/>
      <c r="AY49" s="787"/>
      <c r="AZ49" s="787"/>
      <c r="BA49" s="788"/>
      <c r="BC49" s="455"/>
      <c r="BD49" s="702"/>
      <c r="BF49" s="34"/>
    </row>
    <row r="50" spans="3:58" ht="11.25" customHeight="1">
      <c r="C50" s="207"/>
      <c r="D50" s="207"/>
      <c r="E50" s="207"/>
      <c r="F50" s="207"/>
      <c r="G50" s="207"/>
      <c r="H50" s="207"/>
      <c r="I50" s="207"/>
      <c r="J50" s="207"/>
      <c r="K50" s="207"/>
      <c r="L50" s="207"/>
      <c r="M50" s="207"/>
      <c r="N50" s="207"/>
      <c r="O50" s="207"/>
      <c r="P50" s="207"/>
      <c r="Q50" s="207"/>
      <c r="Z50" s="198"/>
      <c r="AA50" s="198"/>
      <c r="AB50" s="198"/>
      <c r="AG50" s="199"/>
      <c r="AI50" s="196"/>
      <c r="AJ50" s="196"/>
      <c r="AK50" s="196"/>
      <c r="AL50" s="196"/>
      <c r="AM50" s="196"/>
      <c r="AN50" s="196"/>
      <c r="AO50" s="196"/>
      <c r="AP50" s="198"/>
      <c r="AQ50" s="198"/>
      <c r="AR50" s="198"/>
      <c r="BF50" s="34"/>
    </row>
    <row r="51" spans="2:58" ht="15" customHeight="1" thickBot="1">
      <c r="B51" s="721" t="s">
        <v>256</v>
      </c>
      <c r="C51" s="721"/>
      <c r="D51" s="721"/>
      <c r="E51" s="721"/>
      <c r="F51" s="722" t="s">
        <v>320</v>
      </c>
      <c r="G51" s="722"/>
      <c r="H51" s="722"/>
      <c r="I51" s="722"/>
      <c r="J51" s="722"/>
      <c r="K51" s="722"/>
      <c r="L51" s="722"/>
      <c r="M51" s="722"/>
      <c r="N51" s="722"/>
      <c r="O51" s="722"/>
      <c r="P51" s="722"/>
      <c r="Q51" s="722"/>
      <c r="R51" s="722"/>
      <c r="S51" s="722"/>
      <c r="T51" s="722"/>
      <c r="U51" s="722"/>
      <c r="V51" s="722"/>
      <c r="W51" s="722"/>
      <c r="X51" s="722"/>
      <c r="Y51" s="722"/>
      <c r="Z51" s="722"/>
      <c r="AA51" s="722"/>
      <c r="AB51" s="722"/>
      <c r="AC51" s="254"/>
      <c r="AD51" s="254"/>
      <c r="AO51" s="723" t="s">
        <v>126</v>
      </c>
      <c r="AP51" s="723"/>
      <c r="AQ51" s="723"/>
      <c r="AR51" s="723" t="s">
        <v>258</v>
      </c>
      <c r="AS51" s="723"/>
      <c r="AT51" s="723"/>
      <c r="AU51" s="723"/>
      <c r="AV51" s="723"/>
      <c r="AW51" s="723"/>
      <c r="AX51" s="723"/>
      <c r="AY51" s="723"/>
      <c r="AZ51" s="723"/>
      <c r="BA51" s="723"/>
      <c r="BF51" s="34"/>
    </row>
    <row r="52" spans="3:58" ht="22.5" customHeight="1" thickBot="1">
      <c r="C52" s="253"/>
      <c r="D52" s="253"/>
      <c r="E52" s="253"/>
      <c r="F52" s="253"/>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15"/>
      <c r="AN52" s="215"/>
      <c r="AO52" s="215"/>
      <c r="AP52" s="729" t="s">
        <v>319</v>
      </c>
      <c r="AQ52" s="730"/>
      <c r="AR52" s="730"/>
      <c r="AS52" s="730"/>
      <c r="AT52" s="730"/>
      <c r="AU52" s="731" t="s">
        <v>192</v>
      </c>
      <c r="AV52" s="732"/>
      <c r="AW52" s="732"/>
      <c r="AX52" s="733">
        <f>AX3</f>
        <v>0</v>
      </c>
      <c r="AY52" s="733"/>
      <c r="AZ52" s="732" t="s">
        <v>24</v>
      </c>
      <c r="BA52" s="734"/>
      <c r="BC52" s="34" t="s">
        <v>243</v>
      </c>
      <c r="BD52" s="211" t="s">
        <v>376</v>
      </c>
      <c r="BF52" s="34"/>
    </row>
    <row r="53" spans="3:56" ht="18.75" customHeight="1">
      <c r="C53" s="778" t="s">
        <v>295</v>
      </c>
      <c r="D53" s="778"/>
      <c r="E53" s="778"/>
      <c r="F53" s="778"/>
      <c r="G53" s="778"/>
      <c r="H53" s="779"/>
      <c r="I53" s="799" t="str">
        <f>G4</f>
        <v>新規・変更・取消</v>
      </c>
      <c r="J53" s="800"/>
      <c r="K53" s="800"/>
      <c r="L53" s="800"/>
      <c r="M53" s="800"/>
      <c r="N53" s="800"/>
      <c r="O53" s="800"/>
      <c r="P53" s="800"/>
      <c r="Q53" s="800"/>
      <c r="R53" s="800"/>
      <c r="S53" s="801"/>
      <c r="U53" s="255" t="s">
        <v>236</v>
      </c>
      <c r="V53" s="255"/>
      <c r="W53" s="255"/>
      <c r="X53" s="255"/>
      <c r="Y53" s="255"/>
      <c r="Z53" s="255"/>
      <c r="AA53" s="255"/>
      <c r="AB53" s="255"/>
      <c r="AC53" s="255"/>
      <c r="AD53" s="255"/>
      <c r="AE53" s="255"/>
      <c r="AF53" s="255"/>
      <c r="AG53" s="255"/>
      <c r="AH53" s="255"/>
      <c r="AI53" s="255"/>
      <c r="AJ53" s="255"/>
      <c r="AK53" s="255"/>
      <c r="AL53" s="255"/>
      <c r="AM53" s="255"/>
      <c r="AN53" s="255"/>
      <c r="AO53" s="255"/>
      <c r="BB53" s="34"/>
      <c r="BC53" s="34" t="s">
        <v>243</v>
      </c>
      <c r="BD53" s="211" t="s">
        <v>375</v>
      </c>
    </row>
    <row r="54" spans="3:58" ht="18.75" customHeight="1">
      <c r="C54" s="870" t="s">
        <v>294</v>
      </c>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0"/>
      <c r="AY54" s="870"/>
      <c r="AZ54" s="870"/>
      <c r="BA54" s="870"/>
      <c r="BC54" s="260" t="s">
        <v>386</v>
      </c>
      <c r="BF54" s="34"/>
    </row>
    <row r="55" spans="3:58" ht="13.5" customHeight="1">
      <c r="C55" s="906" t="s">
        <v>302</v>
      </c>
      <c r="D55" s="912" t="s">
        <v>2</v>
      </c>
      <c r="E55" s="902"/>
      <c r="F55" s="901" t="s">
        <v>116</v>
      </c>
      <c r="G55" s="901"/>
      <c r="H55" s="901"/>
      <c r="I55" s="901"/>
      <c r="J55" s="901"/>
      <c r="K55" s="902"/>
      <c r="L55" s="901" t="s">
        <v>296</v>
      </c>
      <c r="M55" s="901"/>
      <c r="N55" s="901"/>
      <c r="O55" s="901"/>
      <c r="P55" s="901"/>
      <c r="Q55" s="902"/>
      <c r="R55" s="897">
        <v>21</v>
      </c>
      <c r="S55" s="898"/>
      <c r="T55" s="897">
        <v>22</v>
      </c>
      <c r="U55" s="898"/>
      <c r="V55" s="897">
        <v>23</v>
      </c>
      <c r="W55" s="898"/>
      <c r="X55" s="897">
        <v>24</v>
      </c>
      <c r="Y55" s="898"/>
      <c r="Z55" s="897">
        <v>25</v>
      </c>
      <c r="AA55" s="897"/>
      <c r="AB55" s="915" t="s">
        <v>302</v>
      </c>
      <c r="AC55" s="902"/>
      <c r="AD55" s="913" t="s">
        <v>2</v>
      </c>
      <c r="AE55" s="901"/>
      <c r="AF55" s="903" t="s">
        <v>116</v>
      </c>
      <c r="AG55" s="901"/>
      <c r="AH55" s="901"/>
      <c r="AI55" s="901"/>
      <c r="AJ55" s="901"/>
      <c r="AK55" s="902"/>
      <c r="AL55" s="901" t="s">
        <v>296</v>
      </c>
      <c r="AM55" s="901"/>
      <c r="AN55" s="901"/>
      <c r="AO55" s="901"/>
      <c r="AP55" s="901"/>
      <c r="AQ55" s="902"/>
      <c r="AR55" s="897">
        <v>21</v>
      </c>
      <c r="AS55" s="898"/>
      <c r="AT55" s="897">
        <v>22</v>
      </c>
      <c r="AU55" s="898"/>
      <c r="AV55" s="897">
        <v>23</v>
      </c>
      <c r="AW55" s="898"/>
      <c r="AX55" s="897">
        <v>24</v>
      </c>
      <c r="AY55" s="898"/>
      <c r="AZ55" s="897">
        <v>25</v>
      </c>
      <c r="BA55" s="897"/>
      <c r="BB55" s="203"/>
      <c r="BF55" s="34"/>
    </row>
    <row r="56" spans="3:59" ht="13.5" customHeight="1">
      <c r="C56" s="907"/>
      <c r="D56" s="899"/>
      <c r="E56" s="900"/>
      <c r="F56" s="899"/>
      <c r="G56" s="899"/>
      <c r="H56" s="899"/>
      <c r="I56" s="899"/>
      <c r="J56" s="899"/>
      <c r="K56" s="900"/>
      <c r="L56" s="899"/>
      <c r="M56" s="899"/>
      <c r="N56" s="899"/>
      <c r="O56" s="899"/>
      <c r="P56" s="899"/>
      <c r="Q56" s="900"/>
      <c r="R56" s="899" t="s">
        <v>297</v>
      </c>
      <c r="S56" s="900"/>
      <c r="T56" s="899" t="s">
        <v>298</v>
      </c>
      <c r="U56" s="900"/>
      <c r="V56" s="899" t="s">
        <v>299</v>
      </c>
      <c r="W56" s="900"/>
      <c r="X56" s="899" t="s">
        <v>300</v>
      </c>
      <c r="Y56" s="900"/>
      <c r="Z56" s="899" t="s">
        <v>301</v>
      </c>
      <c r="AA56" s="899"/>
      <c r="AB56" s="916"/>
      <c r="AC56" s="900"/>
      <c r="AD56" s="904"/>
      <c r="AE56" s="899"/>
      <c r="AF56" s="904"/>
      <c r="AG56" s="899"/>
      <c r="AH56" s="899"/>
      <c r="AI56" s="899"/>
      <c r="AJ56" s="899"/>
      <c r="AK56" s="900"/>
      <c r="AL56" s="899"/>
      <c r="AM56" s="899"/>
      <c r="AN56" s="899"/>
      <c r="AO56" s="899"/>
      <c r="AP56" s="899"/>
      <c r="AQ56" s="900"/>
      <c r="AR56" s="904" t="s">
        <v>297</v>
      </c>
      <c r="AS56" s="900"/>
      <c r="AT56" s="904" t="s">
        <v>298</v>
      </c>
      <c r="AU56" s="900"/>
      <c r="AV56" s="904" t="s">
        <v>299</v>
      </c>
      <c r="AW56" s="900"/>
      <c r="AX56" s="904" t="s">
        <v>300</v>
      </c>
      <c r="AY56" s="900"/>
      <c r="AZ56" s="899" t="s">
        <v>301</v>
      </c>
      <c r="BA56" s="914"/>
      <c r="BF56" s="34"/>
      <c r="BG56" s="66"/>
    </row>
    <row r="57" spans="3:59" ht="22.5" customHeight="1">
      <c r="C57" s="906" t="s">
        <v>312</v>
      </c>
      <c r="D57" s="924"/>
      <c r="E57" s="845"/>
      <c r="F57" s="908" t="str">
        <f>'様式１・2出力'!D25</f>
        <v>　</v>
      </c>
      <c r="G57" s="909"/>
      <c r="H57" s="909"/>
      <c r="I57" s="909"/>
      <c r="J57" s="909"/>
      <c r="K57" s="910"/>
      <c r="L57" s="908" t="str">
        <f>'様式１・2出力'!J25</f>
        <v>　</v>
      </c>
      <c r="M57" s="909"/>
      <c r="N57" s="909"/>
      <c r="O57" s="909"/>
      <c r="P57" s="909"/>
      <c r="Q57" s="910"/>
      <c r="R57" s="928"/>
      <c r="S57" s="929"/>
      <c r="T57" s="928"/>
      <c r="U57" s="929"/>
      <c r="V57" s="928"/>
      <c r="W57" s="929"/>
      <c r="X57" s="928"/>
      <c r="Y57" s="929"/>
      <c r="Z57" s="928"/>
      <c r="AA57" s="932"/>
      <c r="AB57" s="915" t="s">
        <v>311</v>
      </c>
      <c r="AC57" s="947"/>
      <c r="AD57" s="920"/>
      <c r="AE57" s="921"/>
      <c r="AF57" s="909" t="str">
        <f>'様式１・2出力'!E14</f>
        <v>　</v>
      </c>
      <c r="AG57" s="909"/>
      <c r="AH57" s="909"/>
      <c r="AI57" s="909"/>
      <c r="AJ57" s="909"/>
      <c r="AK57" s="910"/>
      <c r="AL57" s="909" t="str">
        <f>'様式１・2出力'!E13</f>
        <v>　</v>
      </c>
      <c r="AM57" s="909"/>
      <c r="AN57" s="909"/>
      <c r="AO57" s="909"/>
      <c r="AP57" s="909"/>
      <c r="AQ57" s="910"/>
      <c r="AR57" s="917"/>
      <c r="AS57" s="918"/>
      <c r="AT57" s="917"/>
      <c r="AU57" s="918"/>
      <c r="AV57" s="917"/>
      <c r="AW57" s="918"/>
      <c r="AX57" s="917"/>
      <c r="AY57" s="918"/>
      <c r="AZ57" s="917"/>
      <c r="BA57" s="919"/>
      <c r="BB57" s="203"/>
      <c r="BC57" s="455" t="s">
        <v>314</v>
      </c>
      <c r="BD57" s="789" t="s">
        <v>465</v>
      </c>
      <c r="BF57" s="66" t="s">
        <v>306</v>
      </c>
      <c r="BG57" s="66" t="s">
        <v>84</v>
      </c>
    </row>
    <row r="58" spans="3:58" ht="22.5" customHeight="1">
      <c r="C58" s="911"/>
      <c r="D58" s="925"/>
      <c r="E58" s="926"/>
      <c r="F58" s="886" t="str">
        <f>'様式１・2出力'!D26</f>
        <v>　</v>
      </c>
      <c r="G58" s="886"/>
      <c r="H58" s="886"/>
      <c r="I58" s="886"/>
      <c r="J58" s="886"/>
      <c r="K58" s="887"/>
      <c r="L58" s="905" t="str">
        <f>'様式１・2出力'!J26</f>
        <v>　</v>
      </c>
      <c r="M58" s="886"/>
      <c r="N58" s="886"/>
      <c r="O58" s="886"/>
      <c r="P58" s="886"/>
      <c r="Q58" s="887"/>
      <c r="R58" s="930"/>
      <c r="S58" s="931"/>
      <c r="T58" s="930"/>
      <c r="U58" s="931"/>
      <c r="V58" s="930"/>
      <c r="W58" s="931"/>
      <c r="X58" s="930"/>
      <c r="Y58" s="931"/>
      <c r="Z58" s="930"/>
      <c r="AA58" s="933"/>
      <c r="AB58" s="943"/>
      <c r="AC58" s="944"/>
      <c r="AD58" s="884"/>
      <c r="AE58" s="885"/>
      <c r="AF58" s="893" t="str">
        <f>'様式１・2出力'!E17</f>
        <v>　</v>
      </c>
      <c r="AG58" s="893"/>
      <c r="AH58" s="893"/>
      <c r="AI58" s="893"/>
      <c r="AJ58" s="893"/>
      <c r="AK58" s="894"/>
      <c r="AL58" s="893" t="str">
        <f>'様式１・2出力'!E16</f>
        <v>　</v>
      </c>
      <c r="AM58" s="893"/>
      <c r="AN58" s="893"/>
      <c r="AO58" s="893"/>
      <c r="AP58" s="893"/>
      <c r="AQ58" s="894"/>
      <c r="AR58" s="879"/>
      <c r="AS58" s="880"/>
      <c r="AT58" s="879"/>
      <c r="AU58" s="880"/>
      <c r="AV58" s="879"/>
      <c r="AW58" s="880"/>
      <c r="AX58" s="879"/>
      <c r="AY58" s="880"/>
      <c r="AZ58" s="879"/>
      <c r="BA58" s="881"/>
      <c r="BC58" s="455"/>
      <c r="BD58" s="700"/>
      <c r="BF58" s="66" t="s">
        <v>309</v>
      </c>
    </row>
    <row r="59" spans="3:59" ht="22.5" customHeight="1">
      <c r="C59" s="911"/>
      <c r="D59" s="925"/>
      <c r="E59" s="926"/>
      <c r="F59" s="886" t="str">
        <f>'様式１・2出力'!D27</f>
        <v>　</v>
      </c>
      <c r="G59" s="886"/>
      <c r="H59" s="886"/>
      <c r="I59" s="886"/>
      <c r="J59" s="886"/>
      <c r="K59" s="887"/>
      <c r="L59" s="905" t="str">
        <f>'様式１・2出力'!J27</f>
        <v>　</v>
      </c>
      <c r="M59" s="886"/>
      <c r="N59" s="886"/>
      <c r="O59" s="886"/>
      <c r="P59" s="886"/>
      <c r="Q59" s="887"/>
      <c r="R59" s="930"/>
      <c r="S59" s="931"/>
      <c r="T59" s="930"/>
      <c r="U59" s="931"/>
      <c r="V59" s="930"/>
      <c r="W59" s="931"/>
      <c r="X59" s="930"/>
      <c r="Y59" s="931"/>
      <c r="Z59" s="930"/>
      <c r="AA59" s="933"/>
      <c r="AB59" s="945"/>
      <c r="AC59" s="946"/>
      <c r="AD59" s="882"/>
      <c r="AE59" s="883"/>
      <c r="AF59" s="935">
        <f>IF('様式１・2出力'!N19="教員",'様式１・2出力'!E20,"")</f>
      </c>
      <c r="AG59" s="935"/>
      <c r="AH59" s="935"/>
      <c r="AI59" s="935"/>
      <c r="AJ59" s="935"/>
      <c r="AK59" s="936"/>
      <c r="AL59" s="935">
        <f>IF('様式１・2出力'!N19="教員",'様式１・2出力'!E19,"")</f>
      </c>
      <c r="AM59" s="935"/>
      <c r="AN59" s="935"/>
      <c r="AO59" s="935"/>
      <c r="AP59" s="935"/>
      <c r="AQ59" s="936"/>
      <c r="AR59" s="876"/>
      <c r="AS59" s="877"/>
      <c r="AT59" s="876"/>
      <c r="AU59" s="877"/>
      <c r="AV59" s="876"/>
      <c r="AW59" s="877"/>
      <c r="AX59" s="876"/>
      <c r="AY59" s="877"/>
      <c r="AZ59" s="876"/>
      <c r="BA59" s="878"/>
      <c r="BC59" s="455"/>
      <c r="BD59" s="700"/>
      <c r="BF59" s="66" t="s">
        <v>315</v>
      </c>
      <c r="BG59" s="66" t="s">
        <v>304</v>
      </c>
    </row>
    <row r="60" spans="3:59" ht="22.5" customHeight="1">
      <c r="C60" s="911"/>
      <c r="D60" s="925"/>
      <c r="E60" s="926"/>
      <c r="F60" s="886" t="str">
        <f>'様式１・2出力'!D28</f>
        <v>　</v>
      </c>
      <c r="G60" s="886"/>
      <c r="H60" s="886"/>
      <c r="I60" s="886"/>
      <c r="J60" s="886"/>
      <c r="K60" s="887"/>
      <c r="L60" s="905" t="str">
        <f>'様式１・2出力'!J28</f>
        <v>　</v>
      </c>
      <c r="M60" s="886"/>
      <c r="N60" s="886"/>
      <c r="O60" s="886"/>
      <c r="P60" s="886"/>
      <c r="Q60" s="887"/>
      <c r="R60" s="930"/>
      <c r="S60" s="931"/>
      <c r="T60" s="930"/>
      <c r="U60" s="931"/>
      <c r="V60" s="930"/>
      <c r="W60" s="931"/>
      <c r="X60" s="930"/>
      <c r="Y60" s="931"/>
      <c r="Z60" s="930"/>
      <c r="AA60" s="933"/>
      <c r="AB60" s="943" t="s">
        <v>310</v>
      </c>
      <c r="AC60" s="944"/>
      <c r="AD60" s="922"/>
      <c r="AE60" s="923"/>
      <c r="AF60" s="886" t="str">
        <f>'様式１・2出力'!E11</f>
        <v>　</v>
      </c>
      <c r="AG60" s="886"/>
      <c r="AH60" s="886"/>
      <c r="AI60" s="886"/>
      <c r="AJ60" s="886"/>
      <c r="AK60" s="887"/>
      <c r="AL60" s="886" t="str">
        <f>'様式１・2出力'!E10</f>
        <v>　</v>
      </c>
      <c r="AM60" s="886"/>
      <c r="AN60" s="886"/>
      <c r="AO60" s="886"/>
      <c r="AP60" s="886"/>
      <c r="AQ60" s="887"/>
      <c r="AR60" s="888"/>
      <c r="AS60" s="889"/>
      <c r="AT60" s="888"/>
      <c r="AU60" s="889"/>
      <c r="AV60" s="888"/>
      <c r="AW60" s="889"/>
      <c r="AX60" s="888"/>
      <c r="AY60" s="889"/>
      <c r="AZ60" s="888"/>
      <c r="BA60" s="938"/>
      <c r="BC60" s="455"/>
      <c r="BD60" s="700"/>
      <c r="BF60" s="66" t="s">
        <v>307</v>
      </c>
      <c r="BG60" s="66" t="s">
        <v>305</v>
      </c>
    </row>
    <row r="61" spans="3:58" ht="22.5" customHeight="1">
      <c r="C61" s="911"/>
      <c r="D61" s="925"/>
      <c r="E61" s="926"/>
      <c r="F61" s="886" t="str">
        <f>'様式１・2出力'!D29</f>
        <v>　</v>
      </c>
      <c r="G61" s="886"/>
      <c r="H61" s="886"/>
      <c r="I61" s="886"/>
      <c r="J61" s="886"/>
      <c r="K61" s="887"/>
      <c r="L61" s="905" t="str">
        <f>'様式１・2出力'!J29</f>
        <v>　</v>
      </c>
      <c r="M61" s="886"/>
      <c r="N61" s="886"/>
      <c r="O61" s="886"/>
      <c r="P61" s="886"/>
      <c r="Q61" s="887"/>
      <c r="R61" s="930"/>
      <c r="S61" s="931"/>
      <c r="T61" s="930"/>
      <c r="U61" s="931"/>
      <c r="V61" s="930"/>
      <c r="W61" s="931"/>
      <c r="X61" s="930"/>
      <c r="Y61" s="931"/>
      <c r="Z61" s="930"/>
      <c r="AA61" s="933"/>
      <c r="AB61" s="943"/>
      <c r="AC61" s="944"/>
      <c r="AD61" s="922"/>
      <c r="AE61" s="923"/>
      <c r="AF61" s="886"/>
      <c r="AG61" s="886"/>
      <c r="AH61" s="886"/>
      <c r="AI61" s="886"/>
      <c r="AJ61" s="886"/>
      <c r="AK61" s="887"/>
      <c r="AL61" s="886"/>
      <c r="AM61" s="886"/>
      <c r="AN61" s="886"/>
      <c r="AO61" s="886"/>
      <c r="AP61" s="886"/>
      <c r="AQ61" s="887"/>
      <c r="AR61" s="888"/>
      <c r="AS61" s="889"/>
      <c r="AT61" s="888"/>
      <c r="AU61" s="889"/>
      <c r="AV61" s="888"/>
      <c r="AW61" s="889"/>
      <c r="AX61" s="888"/>
      <c r="AY61" s="889"/>
      <c r="AZ61" s="879"/>
      <c r="BA61" s="881"/>
      <c r="BF61" s="66" t="s">
        <v>308</v>
      </c>
    </row>
    <row r="62" spans="3:53" ht="22.5" customHeight="1">
      <c r="C62" s="911"/>
      <c r="D62" s="925"/>
      <c r="E62" s="926"/>
      <c r="F62" s="886" t="str">
        <f>'様式１・2出力'!D30</f>
        <v>　</v>
      </c>
      <c r="G62" s="886"/>
      <c r="H62" s="886"/>
      <c r="I62" s="886"/>
      <c r="J62" s="886"/>
      <c r="K62" s="887"/>
      <c r="L62" s="905" t="str">
        <f>'様式１・2出力'!J30</f>
        <v>　</v>
      </c>
      <c r="M62" s="886"/>
      <c r="N62" s="886"/>
      <c r="O62" s="886"/>
      <c r="P62" s="886"/>
      <c r="Q62" s="887"/>
      <c r="R62" s="930"/>
      <c r="S62" s="931"/>
      <c r="T62" s="930"/>
      <c r="U62" s="931"/>
      <c r="V62" s="930"/>
      <c r="W62" s="931"/>
      <c r="X62" s="930"/>
      <c r="Y62" s="931"/>
      <c r="Z62" s="930"/>
      <c r="AA62" s="933"/>
      <c r="AB62" s="943"/>
      <c r="AC62" s="944"/>
      <c r="AD62" s="922"/>
      <c r="AE62" s="923"/>
      <c r="AF62" s="886"/>
      <c r="AG62" s="886"/>
      <c r="AH62" s="886"/>
      <c r="AI62" s="886"/>
      <c r="AJ62" s="886"/>
      <c r="AK62" s="887"/>
      <c r="AL62" s="886"/>
      <c r="AM62" s="886"/>
      <c r="AN62" s="886"/>
      <c r="AO62" s="886"/>
      <c r="AP62" s="886"/>
      <c r="AQ62" s="887"/>
      <c r="AR62" s="888"/>
      <c r="AS62" s="889"/>
      <c r="AT62" s="888"/>
      <c r="AU62" s="889"/>
      <c r="AV62" s="888"/>
      <c r="AW62" s="889"/>
      <c r="AX62" s="888"/>
      <c r="AY62" s="889"/>
      <c r="AZ62" s="879"/>
      <c r="BA62" s="881"/>
    </row>
    <row r="63" spans="3:53" ht="22.5" customHeight="1">
      <c r="C63" s="911"/>
      <c r="D63" s="925"/>
      <c r="E63" s="926"/>
      <c r="F63" s="886" t="str">
        <f>'様式１・2出力'!D31</f>
        <v>　</v>
      </c>
      <c r="G63" s="886"/>
      <c r="H63" s="886"/>
      <c r="I63" s="886"/>
      <c r="J63" s="886"/>
      <c r="K63" s="887"/>
      <c r="L63" s="905" t="str">
        <f>'様式１・2出力'!J31</f>
        <v>　</v>
      </c>
      <c r="M63" s="886"/>
      <c r="N63" s="886"/>
      <c r="O63" s="886"/>
      <c r="P63" s="886"/>
      <c r="Q63" s="887"/>
      <c r="R63" s="930"/>
      <c r="S63" s="931"/>
      <c r="T63" s="930"/>
      <c r="U63" s="931"/>
      <c r="V63" s="930"/>
      <c r="W63" s="931"/>
      <c r="X63" s="930"/>
      <c r="Y63" s="931"/>
      <c r="Z63" s="930"/>
      <c r="AA63" s="933"/>
      <c r="AB63" s="945"/>
      <c r="AC63" s="946"/>
      <c r="AD63" s="882"/>
      <c r="AE63" s="883"/>
      <c r="AF63" s="935"/>
      <c r="AG63" s="935"/>
      <c r="AH63" s="935"/>
      <c r="AI63" s="935"/>
      <c r="AJ63" s="935"/>
      <c r="AK63" s="936"/>
      <c r="AL63" s="935"/>
      <c r="AM63" s="935"/>
      <c r="AN63" s="935"/>
      <c r="AO63" s="935"/>
      <c r="AP63" s="935"/>
      <c r="AQ63" s="936"/>
      <c r="AR63" s="876"/>
      <c r="AS63" s="877"/>
      <c r="AT63" s="876"/>
      <c r="AU63" s="877"/>
      <c r="AV63" s="876"/>
      <c r="AW63" s="877"/>
      <c r="AX63" s="876"/>
      <c r="AY63" s="877"/>
      <c r="AZ63" s="939"/>
      <c r="BA63" s="940"/>
    </row>
    <row r="64" spans="3:53" ht="22.5" customHeight="1">
      <c r="C64" s="911"/>
      <c r="D64" s="925"/>
      <c r="E64" s="926"/>
      <c r="F64" s="886" t="str">
        <f>'様式１・2出力'!D32</f>
        <v>　</v>
      </c>
      <c r="G64" s="886"/>
      <c r="H64" s="886"/>
      <c r="I64" s="886"/>
      <c r="J64" s="886"/>
      <c r="K64" s="887"/>
      <c r="L64" s="905" t="str">
        <f>'様式１・2出力'!J32</f>
        <v>　</v>
      </c>
      <c r="M64" s="886"/>
      <c r="N64" s="886"/>
      <c r="O64" s="886"/>
      <c r="P64" s="886"/>
      <c r="Q64" s="887"/>
      <c r="R64" s="930"/>
      <c r="S64" s="931"/>
      <c r="T64" s="930"/>
      <c r="U64" s="931"/>
      <c r="V64" s="930"/>
      <c r="W64" s="931"/>
      <c r="X64" s="930"/>
      <c r="Y64" s="931"/>
      <c r="Z64" s="930"/>
      <c r="AA64" s="933"/>
      <c r="AB64" s="941"/>
      <c r="AC64" s="942"/>
      <c r="AD64" s="922"/>
      <c r="AE64" s="923"/>
      <c r="AF64" s="895"/>
      <c r="AG64" s="895"/>
      <c r="AH64" s="895"/>
      <c r="AI64" s="895"/>
      <c r="AJ64" s="895"/>
      <c r="AK64" s="896"/>
      <c r="AL64" s="895"/>
      <c r="AM64" s="895"/>
      <c r="AN64" s="895"/>
      <c r="AO64" s="895"/>
      <c r="AP64" s="895"/>
      <c r="AQ64" s="896"/>
      <c r="AR64" s="888"/>
      <c r="AS64" s="889"/>
      <c r="AT64" s="888"/>
      <c r="AU64" s="889"/>
      <c r="AV64" s="888"/>
      <c r="AW64" s="889"/>
      <c r="AX64" s="888"/>
      <c r="AY64" s="889"/>
      <c r="AZ64" s="888"/>
      <c r="BA64" s="938"/>
    </row>
    <row r="65" spans="3:56" ht="22.5" customHeight="1">
      <c r="C65" s="911"/>
      <c r="D65" s="925"/>
      <c r="E65" s="926"/>
      <c r="F65" s="886" t="str">
        <f>'様式１・2出力'!D33</f>
        <v>　</v>
      </c>
      <c r="G65" s="886"/>
      <c r="H65" s="886"/>
      <c r="I65" s="886"/>
      <c r="J65" s="886"/>
      <c r="K65" s="887"/>
      <c r="L65" s="905" t="str">
        <f>'様式１・2出力'!J33</f>
        <v>　</v>
      </c>
      <c r="M65" s="886"/>
      <c r="N65" s="886"/>
      <c r="O65" s="886"/>
      <c r="P65" s="886"/>
      <c r="Q65" s="887"/>
      <c r="R65" s="930"/>
      <c r="S65" s="931"/>
      <c r="T65" s="930"/>
      <c r="U65" s="931"/>
      <c r="V65" s="930"/>
      <c r="W65" s="931"/>
      <c r="X65" s="930"/>
      <c r="Y65" s="931"/>
      <c r="Z65" s="930"/>
      <c r="AA65" s="933"/>
      <c r="AB65" s="891"/>
      <c r="AC65" s="892"/>
      <c r="AD65" s="922"/>
      <c r="AE65" s="923"/>
      <c r="AF65" s="895"/>
      <c r="AG65" s="895"/>
      <c r="AH65" s="895"/>
      <c r="AI65" s="895"/>
      <c r="AJ65" s="895"/>
      <c r="AK65" s="896"/>
      <c r="AL65" s="895"/>
      <c r="AM65" s="895"/>
      <c r="AN65" s="895"/>
      <c r="AO65" s="895"/>
      <c r="AP65" s="895"/>
      <c r="AQ65" s="896"/>
      <c r="AR65" s="888"/>
      <c r="AS65" s="889"/>
      <c r="AT65" s="888"/>
      <c r="AU65" s="889"/>
      <c r="AV65" s="888"/>
      <c r="AW65" s="889"/>
      <c r="AX65" s="888"/>
      <c r="AY65" s="889"/>
      <c r="AZ65" s="879"/>
      <c r="BA65" s="881"/>
      <c r="BC65" s="455" t="s">
        <v>420</v>
      </c>
      <c r="BD65" s="789" t="s">
        <v>421</v>
      </c>
    </row>
    <row r="66" spans="3:56" ht="22.5" customHeight="1">
      <c r="C66" s="911"/>
      <c r="D66" s="925"/>
      <c r="E66" s="926"/>
      <c r="F66" s="886" t="str">
        <f>'様式１・2出力'!D34</f>
        <v>　</v>
      </c>
      <c r="G66" s="886"/>
      <c r="H66" s="886"/>
      <c r="I66" s="886"/>
      <c r="J66" s="886"/>
      <c r="K66" s="887"/>
      <c r="L66" s="905" t="str">
        <f>'様式１・2出力'!J34</f>
        <v>　</v>
      </c>
      <c r="M66" s="886"/>
      <c r="N66" s="886"/>
      <c r="O66" s="886"/>
      <c r="P66" s="886"/>
      <c r="Q66" s="887"/>
      <c r="R66" s="930"/>
      <c r="S66" s="931"/>
      <c r="T66" s="930"/>
      <c r="U66" s="931"/>
      <c r="V66" s="930"/>
      <c r="W66" s="931"/>
      <c r="X66" s="930"/>
      <c r="Y66" s="931"/>
      <c r="Z66" s="930"/>
      <c r="AA66" s="933"/>
      <c r="AB66" s="891"/>
      <c r="AC66" s="892"/>
      <c r="AD66" s="922"/>
      <c r="AE66" s="923"/>
      <c r="AF66" s="895"/>
      <c r="AG66" s="895"/>
      <c r="AH66" s="895"/>
      <c r="AI66" s="895"/>
      <c r="AJ66" s="895"/>
      <c r="AK66" s="896"/>
      <c r="AL66" s="895"/>
      <c r="AM66" s="895"/>
      <c r="AN66" s="895"/>
      <c r="AO66" s="895"/>
      <c r="AP66" s="895"/>
      <c r="AQ66" s="896"/>
      <c r="AR66" s="888"/>
      <c r="AS66" s="889"/>
      <c r="AT66" s="888"/>
      <c r="AU66" s="889"/>
      <c r="AV66" s="888"/>
      <c r="AW66" s="889"/>
      <c r="AX66" s="888"/>
      <c r="AY66" s="889"/>
      <c r="AZ66" s="879"/>
      <c r="BA66" s="881"/>
      <c r="BC66" s="455"/>
      <c r="BD66" s="789"/>
    </row>
    <row r="67" spans="3:56" ht="22.5" customHeight="1">
      <c r="C67" s="911"/>
      <c r="D67" s="925"/>
      <c r="E67" s="926"/>
      <c r="F67" s="886" t="str">
        <f>'様式１・2出力'!D35</f>
        <v>　</v>
      </c>
      <c r="G67" s="886"/>
      <c r="H67" s="886"/>
      <c r="I67" s="886"/>
      <c r="J67" s="886"/>
      <c r="K67" s="887"/>
      <c r="L67" s="905" t="str">
        <f>'様式１・2出力'!J35</f>
        <v>　</v>
      </c>
      <c r="M67" s="886"/>
      <c r="N67" s="886"/>
      <c r="O67" s="886"/>
      <c r="P67" s="886"/>
      <c r="Q67" s="887"/>
      <c r="R67" s="930"/>
      <c r="S67" s="931"/>
      <c r="T67" s="930"/>
      <c r="U67" s="931"/>
      <c r="V67" s="930"/>
      <c r="W67" s="931"/>
      <c r="X67" s="930"/>
      <c r="Y67" s="931"/>
      <c r="Z67" s="930"/>
      <c r="AA67" s="933"/>
      <c r="AB67" s="891"/>
      <c r="AC67" s="892"/>
      <c r="AD67" s="922"/>
      <c r="AE67" s="923"/>
      <c r="AF67" s="895"/>
      <c r="AG67" s="895"/>
      <c r="AH67" s="895"/>
      <c r="AI67" s="895"/>
      <c r="AJ67" s="895"/>
      <c r="AK67" s="896"/>
      <c r="AL67" s="895"/>
      <c r="AM67" s="895"/>
      <c r="AN67" s="895"/>
      <c r="AO67" s="895"/>
      <c r="AP67" s="895"/>
      <c r="AQ67" s="896"/>
      <c r="AR67" s="888"/>
      <c r="AS67" s="889"/>
      <c r="AT67" s="888"/>
      <c r="AU67" s="889"/>
      <c r="AV67" s="888"/>
      <c r="AW67" s="889"/>
      <c r="AX67" s="888"/>
      <c r="AY67" s="889"/>
      <c r="AZ67" s="879"/>
      <c r="BA67" s="881"/>
      <c r="BC67" s="455"/>
      <c r="BD67" s="789"/>
    </row>
    <row r="68" spans="3:53" ht="22.5" customHeight="1">
      <c r="C68" s="911"/>
      <c r="D68" s="925"/>
      <c r="E68" s="926"/>
      <c r="F68" s="886" t="str">
        <f>'様式１・2出力'!D36</f>
        <v>　</v>
      </c>
      <c r="G68" s="886"/>
      <c r="H68" s="886"/>
      <c r="I68" s="886"/>
      <c r="J68" s="886"/>
      <c r="K68" s="887"/>
      <c r="L68" s="905" t="str">
        <f>'様式１・2出力'!J36</f>
        <v>　</v>
      </c>
      <c r="M68" s="886"/>
      <c r="N68" s="886"/>
      <c r="O68" s="886"/>
      <c r="P68" s="886"/>
      <c r="Q68" s="887"/>
      <c r="R68" s="930"/>
      <c r="S68" s="931"/>
      <c r="T68" s="930"/>
      <c r="U68" s="931"/>
      <c r="V68" s="930"/>
      <c r="W68" s="931"/>
      <c r="X68" s="930"/>
      <c r="Y68" s="931"/>
      <c r="Z68" s="930"/>
      <c r="AA68" s="933"/>
      <c r="AB68" s="891"/>
      <c r="AC68" s="892"/>
      <c r="AD68" s="922"/>
      <c r="AE68" s="923"/>
      <c r="AF68" s="895"/>
      <c r="AG68" s="895"/>
      <c r="AH68" s="895"/>
      <c r="AI68" s="895"/>
      <c r="AJ68" s="895"/>
      <c r="AK68" s="896"/>
      <c r="AL68" s="895"/>
      <c r="AM68" s="895"/>
      <c r="AN68" s="895"/>
      <c r="AO68" s="895"/>
      <c r="AP68" s="895"/>
      <c r="AQ68" s="896"/>
      <c r="AR68" s="888"/>
      <c r="AS68" s="889"/>
      <c r="AT68" s="888"/>
      <c r="AU68" s="889"/>
      <c r="AV68" s="888"/>
      <c r="AW68" s="889"/>
      <c r="AX68" s="888"/>
      <c r="AY68" s="889"/>
      <c r="AZ68" s="879"/>
      <c r="BA68" s="881"/>
    </row>
    <row r="69" spans="3:53" ht="22.5" customHeight="1">
      <c r="C69" s="911"/>
      <c r="D69" s="925"/>
      <c r="E69" s="926"/>
      <c r="F69" s="886" t="str">
        <f>'様式１・2出力'!D37</f>
        <v>　</v>
      </c>
      <c r="G69" s="886"/>
      <c r="H69" s="886"/>
      <c r="I69" s="886"/>
      <c r="J69" s="886"/>
      <c r="K69" s="887"/>
      <c r="L69" s="905" t="str">
        <f>'様式１・2出力'!J37</f>
        <v>　</v>
      </c>
      <c r="M69" s="886"/>
      <c r="N69" s="886"/>
      <c r="O69" s="886"/>
      <c r="P69" s="886"/>
      <c r="Q69" s="887"/>
      <c r="R69" s="930"/>
      <c r="S69" s="931"/>
      <c r="T69" s="930"/>
      <c r="U69" s="931"/>
      <c r="V69" s="930"/>
      <c r="W69" s="931"/>
      <c r="X69" s="930"/>
      <c r="Y69" s="931"/>
      <c r="Z69" s="930"/>
      <c r="AA69" s="933"/>
      <c r="AB69" s="891"/>
      <c r="AC69" s="892"/>
      <c r="AD69" s="922"/>
      <c r="AE69" s="923"/>
      <c r="AF69" s="895"/>
      <c r="AG69" s="895"/>
      <c r="AH69" s="895"/>
      <c r="AI69" s="895"/>
      <c r="AJ69" s="895"/>
      <c r="AK69" s="896"/>
      <c r="AL69" s="895"/>
      <c r="AM69" s="895"/>
      <c r="AN69" s="895"/>
      <c r="AO69" s="895"/>
      <c r="AP69" s="895"/>
      <c r="AQ69" s="896"/>
      <c r="AR69" s="888"/>
      <c r="AS69" s="889"/>
      <c r="AT69" s="888"/>
      <c r="AU69" s="889"/>
      <c r="AV69" s="888"/>
      <c r="AW69" s="889"/>
      <c r="AX69" s="888"/>
      <c r="AY69" s="889"/>
      <c r="AZ69" s="879"/>
      <c r="BA69" s="881"/>
    </row>
    <row r="70" spans="3:53" ht="22.5" customHeight="1">
      <c r="C70" s="911"/>
      <c r="D70" s="925"/>
      <c r="E70" s="926"/>
      <c r="F70" s="886" t="str">
        <f>'様式１・2出力'!D38</f>
        <v>　</v>
      </c>
      <c r="G70" s="886"/>
      <c r="H70" s="886"/>
      <c r="I70" s="886"/>
      <c r="J70" s="886"/>
      <c r="K70" s="887"/>
      <c r="L70" s="905" t="str">
        <f>'様式１・2出力'!J38</f>
        <v>　</v>
      </c>
      <c r="M70" s="886"/>
      <c r="N70" s="886"/>
      <c r="O70" s="886"/>
      <c r="P70" s="886"/>
      <c r="Q70" s="887"/>
      <c r="R70" s="930"/>
      <c r="S70" s="931"/>
      <c r="T70" s="930"/>
      <c r="U70" s="931"/>
      <c r="V70" s="930"/>
      <c r="W70" s="931"/>
      <c r="X70" s="930"/>
      <c r="Y70" s="931"/>
      <c r="Z70" s="930"/>
      <c r="AA70" s="933"/>
      <c r="AB70" s="891"/>
      <c r="AC70" s="892"/>
      <c r="AD70" s="922"/>
      <c r="AE70" s="923"/>
      <c r="AF70" s="895"/>
      <c r="AG70" s="895"/>
      <c r="AH70" s="895"/>
      <c r="AI70" s="895"/>
      <c r="AJ70" s="895"/>
      <c r="AK70" s="896"/>
      <c r="AL70" s="895"/>
      <c r="AM70" s="895"/>
      <c r="AN70" s="895"/>
      <c r="AO70" s="895"/>
      <c r="AP70" s="895"/>
      <c r="AQ70" s="896"/>
      <c r="AR70" s="888"/>
      <c r="AS70" s="889"/>
      <c r="AT70" s="888"/>
      <c r="AU70" s="889"/>
      <c r="AV70" s="888"/>
      <c r="AW70" s="889"/>
      <c r="AX70" s="888"/>
      <c r="AY70" s="889"/>
      <c r="AZ70" s="879"/>
      <c r="BA70" s="881"/>
    </row>
    <row r="71" spans="3:53" ht="22.5" customHeight="1">
      <c r="C71" s="911"/>
      <c r="D71" s="925"/>
      <c r="E71" s="926"/>
      <c r="F71" s="886" t="str">
        <f>'様式１・2出力'!D39</f>
        <v>　</v>
      </c>
      <c r="G71" s="886"/>
      <c r="H71" s="886"/>
      <c r="I71" s="886"/>
      <c r="J71" s="886"/>
      <c r="K71" s="887"/>
      <c r="L71" s="905" t="str">
        <f>'様式１・2出力'!J39</f>
        <v>　</v>
      </c>
      <c r="M71" s="886"/>
      <c r="N71" s="886"/>
      <c r="O71" s="886"/>
      <c r="P71" s="886"/>
      <c r="Q71" s="887"/>
      <c r="R71" s="930"/>
      <c r="S71" s="931"/>
      <c r="T71" s="930"/>
      <c r="U71" s="931"/>
      <c r="V71" s="930"/>
      <c r="W71" s="931"/>
      <c r="X71" s="930"/>
      <c r="Y71" s="931"/>
      <c r="Z71" s="930"/>
      <c r="AA71" s="933"/>
      <c r="AB71" s="891"/>
      <c r="AC71" s="892"/>
      <c r="AD71" s="922"/>
      <c r="AE71" s="923"/>
      <c r="AF71" s="895"/>
      <c r="AG71" s="895"/>
      <c r="AH71" s="895"/>
      <c r="AI71" s="895"/>
      <c r="AJ71" s="895"/>
      <c r="AK71" s="896"/>
      <c r="AL71" s="895"/>
      <c r="AM71" s="895"/>
      <c r="AN71" s="895"/>
      <c r="AO71" s="895"/>
      <c r="AP71" s="895"/>
      <c r="AQ71" s="896"/>
      <c r="AR71" s="888"/>
      <c r="AS71" s="889"/>
      <c r="AT71" s="888"/>
      <c r="AU71" s="889"/>
      <c r="AV71" s="888"/>
      <c r="AW71" s="889"/>
      <c r="AX71" s="888"/>
      <c r="AY71" s="889"/>
      <c r="AZ71" s="879"/>
      <c r="BA71" s="881"/>
    </row>
    <row r="72" spans="3:53" ht="22.5" customHeight="1">
      <c r="C72" s="907"/>
      <c r="D72" s="927"/>
      <c r="E72" s="847"/>
      <c r="F72" s="935">
        <f>IF('様式１・2出力'!N19="生徒",'様式１・2出力'!E20,"")</f>
      </c>
      <c r="G72" s="935"/>
      <c r="H72" s="935"/>
      <c r="I72" s="935"/>
      <c r="J72" s="935"/>
      <c r="K72" s="936"/>
      <c r="L72" s="935">
        <f>IF('様式１・2出力'!N19="生徒",'様式１・2出力'!E19,"")</f>
      </c>
      <c r="M72" s="935"/>
      <c r="N72" s="935"/>
      <c r="O72" s="935"/>
      <c r="P72" s="935"/>
      <c r="Q72" s="936"/>
      <c r="R72" s="876"/>
      <c r="S72" s="877"/>
      <c r="T72" s="876"/>
      <c r="U72" s="877"/>
      <c r="V72" s="876"/>
      <c r="W72" s="877"/>
      <c r="X72" s="876"/>
      <c r="Y72" s="877"/>
      <c r="Z72" s="876"/>
      <c r="AA72" s="934"/>
      <c r="AB72" s="891"/>
      <c r="AC72" s="892"/>
      <c r="AD72" s="922"/>
      <c r="AE72" s="923"/>
      <c r="AF72" s="895"/>
      <c r="AG72" s="895"/>
      <c r="AH72" s="895"/>
      <c r="AI72" s="895"/>
      <c r="AJ72" s="895"/>
      <c r="AK72" s="896"/>
      <c r="AL72" s="895"/>
      <c r="AM72" s="895"/>
      <c r="AN72" s="895"/>
      <c r="AO72" s="895"/>
      <c r="AP72" s="895"/>
      <c r="AQ72" s="896"/>
      <c r="AR72" s="888"/>
      <c r="AS72" s="889"/>
      <c r="AT72" s="888"/>
      <c r="AU72" s="889"/>
      <c r="AV72" s="888"/>
      <c r="AW72" s="889"/>
      <c r="AX72" s="888"/>
      <c r="AY72" s="889"/>
      <c r="AZ72" s="879"/>
      <c r="BA72" s="881"/>
    </row>
    <row r="73" spans="3:53" ht="22.5" customHeight="1">
      <c r="C73" s="906" t="s">
        <v>313</v>
      </c>
      <c r="D73" s="922"/>
      <c r="E73" s="923"/>
      <c r="F73" s="895"/>
      <c r="G73" s="895"/>
      <c r="H73" s="895"/>
      <c r="I73" s="895"/>
      <c r="J73" s="895"/>
      <c r="K73" s="896"/>
      <c r="L73" s="895"/>
      <c r="M73" s="895"/>
      <c r="N73" s="895"/>
      <c r="O73" s="895"/>
      <c r="P73" s="895"/>
      <c r="Q73" s="896"/>
      <c r="R73" s="888"/>
      <c r="S73" s="889"/>
      <c r="T73" s="888"/>
      <c r="U73" s="889"/>
      <c r="V73" s="888"/>
      <c r="W73" s="889"/>
      <c r="X73" s="888"/>
      <c r="Y73" s="889"/>
      <c r="Z73" s="888"/>
      <c r="AA73" s="890"/>
      <c r="AB73" s="891"/>
      <c r="AC73" s="892"/>
      <c r="AD73" s="922"/>
      <c r="AE73" s="923"/>
      <c r="AF73" s="895"/>
      <c r="AG73" s="895"/>
      <c r="AH73" s="895"/>
      <c r="AI73" s="895"/>
      <c r="AJ73" s="895"/>
      <c r="AK73" s="896"/>
      <c r="AL73" s="895"/>
      <c r="AM73" s="895"/>
      <c r="AN73" s="895"/>
      <c r="AO73" s="895"/>
      <c r="AP73" s="895"/>
      <c r="AQ73" s="896"/>
      <c r="AR73" s="888"/>
      <c r="AS73" s="889"/>
      <c r="AT73" s="888"/>
      <c r="AU73" s="889"/>
      <c r="AV73" s="888"/>
      <c r="AW73" s="889"/>
      <c r="AX73" s="888"/>
      <c r="AY73" s="889"/>
      <c r="AZ73" s="879"/>
      <c r="BA73" s="881"/>
    </row>
    <row r="74" spans="3:53" ht="22.5" customHeight="1">
      <c r="C74" s="911"/>
      <c r="D74" s="922"/>
      <c r="E74" s="923"/>
      <c r="F74" s="895"/>
      <c r="G74" s="895"/>
      <c r="H74" s="895"/>
      <c r="I74" s="895"/>
      <c r="J74" s="895"/>
      <c r="K74" s="896"/>
      <c r="L74" s="895"/>
      <c r="M74" s="895"/>
      <c r="N74" s="895"/>
      <c r="O74" s="895"/>
      <c r="P74" s="895"/>
      <c r="Q74" s="896"/>
      <c r="R74" s="888"/>
      <c r="S74" s="889"/>
      <c r="T74" s="888"/>
      <c r="U74" s="889"/>
      <c r="V74" s="888"/>
      <c r="W74" s="889"/>
      <c r="X74" s="888"/>
      <c r="Y74" s="889"/>
      <c r="Z74" s="888"/>
      <c r="AA74" s="890"/>
      <c r="AB74" s="891"/>
      <c r="AC74" s="892"/>
      <c r="AD74" s="922"/>
      <c r="AE74" s="923"/>
      <c r="AF74" s="895"/>
      <c r="AG74" s="895"/>
      <c r="AH74" s="895"/>
      <c r="AI74" s="895"/>
      <c r="AJ74" s="895"/>
      <c r="AK74" s="896"/>
      <c r="AL74" s="895"/>
      <c r="AM74" s="895"/>
      <c r="AN74" s="895"/>
      <c r="AO74" s="895"/>
      <c r="AP74" s="895"/>
      <c r="AQ74" s="896"/>
      <c r="AR74" s="888"/>
      <c r="AS74" s="889"/>
      <c r="AT74" s="888"/>
      <c r="AU74" s="889"/>
      <c r="AV74" s="888"/>
      <c r="AW74" s="889"/>
      <c r="AX74" s="888"/>
      <c r="AY74" s="889"/>
      <c r="AZ74" s="879"/>
      <c r="BA74" s="881"/>
    </row>
    <row r="75" spans="3:53" ht="22.5" customHeight="1">
      <c r="C75" s="911"/>
      <c r="D75" s="922"/>
      <c r="E75" s="923"/>
      <c r="F75" s="895"/>
      <c r="G75" s="895"/>
      <c r="H75" s="895"/>
      <c r="I75" s="895"/>
      <c r="J75" s="895"/>
      <c r="K75" s="896"/>
      <c r="L75" s="895"/>
      <c r="M75" s="895"/>
      <c r="N75" s="895"/>
      <c r="O75" s="895"/>
      <c r="P75" s="895"/>
      <c r="Q75" s="896"/>
      <c r="R75" s="888"/>
      <c r="S75" s="889"/>
      <c r="T75" s="888"/>
      <c r="U75" s="889"/>
      <c r="V75" s="888"/>
      <c r="W75" s="889"/>
      <c r="X75" s="888"/>
      <c r="Y75" s="889"/>
      <c r="Z75" s="888"/>
      <c r="AA75" s="890"/>
      <c r="AB75" s="891"/>
      <c r="AC75" s="892"/>
      <c r="AD75" s="922"/>
      <c r="AE75" s="923"/>
      <c r="AF75" s="895"/>
      <c r="AG75" s="895"/>
      <c r="AH75" s="895"/>
      <c r="AI75" s="895"/>
      <c r="AJ75" s="895"/>
      <c r="AK75" s="896"/>
      <c r="AL75" s="895"/>
      <c r="AM75" s="895"/>
      <c r="AN75" s="895"/>
      <c r="AO75" s="895"/>
      <c r="AP75" s="895"/>
      <c r="AQ75" s="896"/>
      <c r="AR75" s="888"/>
      <c r="AS75" s="889"/>
      <c r="AT75" s="888"/>
      <c r="AU75" s="889"/>
      <c r="AV75" s="888"/>
      <c r="AW75" s="889"/>
      <c r="AX75" s="888"/>
      <c r="AY75" s="889"/>
      <c r="AZ75" s="879"/>
      <c r="BA75" s="881"/>
    </row>
    <row r="76" spans="3:53" ht="22.5" customHeight="1">
      <c r="C76" s="911"/>
      <c r="D76" s="922"/>
      <c r="E76" s="923"/>
      <c r="F76" s="895"/>
      <c r="G76" s="895"/>
      <c r="H76" s="895"/>
      <c r="I76" s="895"/>
      <c r="J76" s="895"/>
      <c r="K76" s="896"/>
      <c r="L76" s="895"/>
      <c r="M76" s="895"/>
      <c r="N76" s="895"/>
      <c r="O76" s="895"/>
      <c r="P76" s="895"/>
      <c r="Q76" s="896"/>
      <c r="R76" s="888"/>
      <c r="S76" s="889"/>
      <c r="T76" s="888"/>
      <c r="U76" s="889"/>
      <c r="V76" s="888"/>
      <c r="W76" s="889"/>
      <c r="X76" s="888"/>
      <c r="Y76" s="889"/>
      <c r="Z76" s="888"/>
      <c r="AA76" s="890"/>
      <c r="AB76" s="891"/>
      <c r="AC76" s="892"/>
      <c r="AD76" s="922"/>
      <c r="AE76" s="923"/>
      <c r="AF76" s="895"/>
      <c r="AG76" s="895"/>
      <c r="AH76" s="895"/>
      <c r="AI76" s="895"/>
      <c r="AJ76" s="895"/>
      <c r="AK76" s="896"/>
      <c r="AL76" s="895"/>
      <c r="AM76" s="895"/>
      <c r="AN76" s="895"/>
      <c r="AO76" s="895"/>
      <c r="AP76" s="895"/>
      <c r="AQ76" s="896"/>
      <c r="AR76" s="888"/>
      <c r="AS76" s="889"/>
      <c r="AT76" s="888"/>
      <c r="AU76" s="889"/>
      <c r="AV76" s="888"/>
      <c r="AW76" s="889"/>
      <c r="AX76" s="888"/>
      <c r="AY76" s="889"/>
      <c r="AZ76" s="879"/>
      <c r="BA76" s="881"/>
    </row>
    <row r="77" spans="3:53" ht="22.5" customHeight="1">
      <c r="C77" s="911"/>
      <c r="D77" s="922"/>
      <c r="E77" s="923"/>
      <c r="F77" s="895"/>
      <c r="G77" s="895"/>
      <c r="H77" s="895"/>
      <c r="I77" s="895"/>
      <c r="J77" s="895"/>
      <c r="K77" s="896"/>
      <c r="L77" s="895"/>
      <c r="M77" s="895"/>
      <c r="N77" s="895"/>
      <c r="O77" s="895"/>
      <c r="P77" s="895"/>
      <c r="Q77" s="896"/>
      <c r="R77" s="888"/>
      <c r="S77" s="889"/>
      <c r="T77" s="888"/>
      <c r="U77" s="889"/>
      <c r="V77" s="888"/>
      <c r="W77" s="889"/>
      <c r="X77" s="888"/>
      <c r="Y77" s="889"/>
      <c r="Z77" s="888"/>
      <c r="AA77" s="890"/>
      <c r="AB77" s="891"/>
      <c r="AC77" s="892"/>
      <c r="AD77" s="922"/>
      <c r="AE77" s="923"/>
      <c r="AF77" s="895"/>
      <c r="AG77" s="895"/>
      <c r="AH77" s="895"/>
      <c r="AI77" s="895"/>
      <c r="AJ77" s="895"/>
      <c r="AK77" s="896"/>
      <c r="AL77" s="895"/>
      <c r="AM77" s="895"/>
      <c r="AN77" s="895"/>
      <c r="AO77" s="895"/>
      <c r="AP77" s="895"/>
      <c r="AQ77" s="896"/>
      <c r="AR77" s="888"/>
      <c r="AS77" s="889"/>
      <c r="AT77" s="888"/>
      <c r="AU77" s="889"/>
      <c r="AV77" s="888"/>
      <c r="AW77" s="889"/>
      <c r="AX77" s="888"/>
      <c r="AY77" s="889"/>
      <c r="AZ77" s="879"/>
      <c r="BA77" s="881"/>
    </row>
    <row r="78" spans="3:53" ht="22.5" customHeight="1">
      <c r="C78" s="911"/>
      <c r="D78" s="922"/>
      <c r="E78" s="923"/>
      <c r="F78" s="895"/>
      <c r="G78" s="895"/>
      <c r="H78" s="895"/>
      <c r="I78" s="895"/>
      <c r="J78" s="895"/>
      <c r="K78" s="896"/>
      <c r="L78" s="895"/>
      <c r="M78" s="895"/>
      <c r="N78" s="895"/>
      <c r="O78" s="895"/>
      <c r="P78" s="895"/>
      <c r="Q78" s="896"/>
      <c r="R78" s="888"/>
      <c r="S78" s="889"/>
      <c r="T78" s="888"/>
      <c r="U78" s="889"/>
      <c r="V78" s="888"/>
      <c r="W78" s="889"/>
      <c r="X78" s="888"/>
      <c r="Y78" s="889"/>
      <c r="Z78" s="888"/>
      <c r="AA78" s="890"/>
      <c r="AB78" s="891"/>
      <c r="AC78" s="892"/>
      <c r="AD78" s="922"/>
      <c r="AE78" s="923"/>
      <c r="AF78" s="895"/>
      <c r="AG78" s="895"/>
      <c r="AH78" s="895"/>
      <c r="AI78" s="895"/>
      <c r="AJ78" s="895"/>
      <c r="AK78" s="896"/>
      <c r="AL78" s="895"/>
      <c r="AM78" s="895"/>
      <c r="AN78" s="895"/>
      <c r="AO78" s="895"/>
      <c r="AP78" s="895"/>
      <c r="AQ78" s="896"/>
      <c r="AR78" s="888"/>
      <c r="AS78" s="889"/>
      <c r="AT78" s="888"/>
      <c r="AU78" s="889"/>
      <c r="AV78" s="888"/>
      <c r="AW78" s="889"/>
      <c r="AX78" s="888"/>
      <c r="AY78" s="889"/>
      <c r="AZ78" s="879"/>
      <c r="BA78" s="881"/>
    </row>
    <row r="79" spans="3:53" ht="22.5" customHeight="1">
      <c r="C79" s="911"/>
      <c r="D79" s="922"/>
      <c r="E79" s="923"/>
      <c r="F79" s="895"/>
      <c r="G79" s="895"/>
      <c r="H79" s="895"/>
      <c r="I79" s="895"/>
      <c r="J79" s="895"/>
      <c r="K79" s="896"/>
      <c r="L79" s="895"/>
      <c r="M79" s="895"/>
      <c r="N79" s="895"/>
      <c r="O79" s="895"/>
      <c r="P79" s="895"/>
      <c r="Q79" s="896"/>
      <c r="R79" s="888"/>
      <c r="S79" s="889"/>
      <c r="T79" s="888"/>
      <c r="U79" s="889"/>
      <c r="V79" s="888"/>
      <c r="W79" s="889"/>
      <c r="X79" s="888"/>
      <c r="Y79" s="889"/>
      <c r="Z79" s="888"/>
      <c r="AA79" s="890"/>
      <c r="AB79" s="891"/>
      <c r="AC79" s="892"/>
      <c r="AD79" s="922"/>
      <c r="AE79" s="923"/>
      <c r="AF79" s="895"/>
      <c r="AG79" s="895"/>
      <c r="AH79" s="895"/>
      <c r="AI79" s="895"/>
      <c r="AJ79" s="895"/>
      <c r="AK79" s="896"/>
      <c r="AL79" s="895"/>
      <c r="AM79" s="895"/>
      <c r="AN79" s="895"/>
      <c r="AO79" s="895"/>
      <c r="AP79" s="895"/>
      <c r="AQ79" s="896"/>
      <c r="AR79" s="888"/>
      <c r="AS79" s="889"/>
      <c r="AT79" s="888"/>
      <c r="AU79" s="889"/>
      <c r="AV79" s="888"/>
      <c r="AW79" s="889"/>
      <c r="AX79" s="888"/>
      <c r="AY79" s="889"/>
      <c r="AZ79" s="879"/>
      <c r="BA79" s="881"/>
    </row>
    <row r="80" spans="3:53" ht="22.5" customHeight="1">
      <c r="C80" s="911"/>
      <c r="D80" s="922"/>
      <c r="E80" s="923"/>
      <c r="F80" s="895"/>
      <c r="G80" s="895"/>
      <c r="H80" s="895"/>
      <c r="I80" s="895"/>
      <c r="J80" s="895"/>
      <c r="K80" s="896"/>
      <c r="L80" s="895"/>
      <c r="M80" s="895"/>
      <c r="N80" s="895"/>
      <c r="O80" s="895"/>
      <c r="P80" s="895"/>
      <c r="Q80" s="896"/>
      <c r="R80" s="888"/>
      <c r="S80" s="889"/>
      <c r="T80" s="888"/>
      <c r="U80" s="889"/>
      <c r="V80" s="888"/>
      <c r="W80" s="889"/>
      <c r="X80" s="888"/>
      <c r="Y80" s="889"/>
      <c r="Z80" s="888"/>
      <c r="AA80" s="890"/>
      <c r="AB80" s="891"/>
      <c r="AC80" s="892"/>
      <c r="AD80" s="922"/>
      <c r="AE80" s="923"/>
      <c r="AF80" s="895"/>
      <c r="AG80" s="895"/>
      <c r="AH80" s="895"/>
      <c r="AI80" s="895"/>
      <c r="AJ80" s="895"/>
      <c r="AK80" s="896"/>
      <c r="AL80" s="895"/>
      <c r="AM80" s="895"/>
      <c r="AN80" s="895"/>
      <c r="AO80" s="895"/>
      <c r="AP80" s="895"/>
      <c r="AQ80" s="896"/>
      <c r="AR80" s="888"/>
      <c r="AS80" s="889"/>
      <c r="AT80" s="888"/>
      <c r="AU80" s="889"/>
      <c r="AV80" s="888"/>
      <c r="AW80" s="889"/>
      <c r="AX80" s="888"/>
      <c r="AY80" s="889"/>
      <c r="AZ80" s="879"/>
      <c r="BA80" s="881"/>
    </row>
    <row r="81" spans="3:53" ht="22.5" customHeight="1">
      <c r="C81" s="911"/>
      <c r="D81" s="922"/>
      <c r="E81" s="923"/>
      <c r="F81" s="895"/>
      <c r="G81" s="895"/>
      <c r="H81" s="895"/>
      <c r="I81" s="895"/>
      <c r="J81" s="895"/>
      <c r="K81" s="896"/>
      <c r="L81" s="895"/>
      <c r="M81" s="895"/>
      <c r="N81" s="895"/>
      <c r="O81" s="895"/>
      <c r="P81" s="895"/>
      <c r="Q81" s="896"/>
      <c r="R81" s="888"/>
      <c r="S81" s="889"/>
      <c r="T81" s="888"/>
      <c r="U81" s="889"/>
      <c r="V81" s="888"/>
      <c r="W81" s="889"/>
      <c r="X81" s="888"/>
      <c r="Y81" s="889"/>
      <c r="Z81" s="888"/>
      <c r="AA81" s="890"/>
      <c r="AB81" s="891"/>
      <c r="AC81" s="892"/>
      <c r="AD81" s="922"/>
      <c r="AE81" s="923"/>
      <c r="AF81" s="895"/>
      <c r="AG81" s="895"/>
      <c r="AH81" s="895"/>
      <c r="AI81" s="895"/>
      <c r="AJ81" s="895"/>
      <c r="AK81" s="896"/>
      <c r="AL81" s="895"/>
      <c r="AM81" s="895"/>
      <c r="AN81" s="895"/>
      <c r="AO81" s="895"/>
      <c r="AP81" s="895"/>
      <c r="AQ81" s="896"/>
      <c r="AR81" s="888"/>
      <c r="AS81" s="889"/>
      <c r="AT81" s="888"/>
      <c r="AU81" s="889"/>
      <c r="AV81" s="888"/>
      <c r="AW81" s="889"/>
      <c r="AX81" s="888"/>
      <c r="AY81" s="889"/>
      <c r="AZ81" s="879"/>
      <c r="BA81" s="881"/>
    </row>
    <row r="82" spans="3:53" ht="22.5" customHeight="1">
      <c r="C82" s="911"/>
      <c r="D82" s="922"/>
      <c r="E82" s="923"/>
      <c r="F82" s="895"/>
      <c r="G82" s="895"/>
      <c r="H82" s="895"/>
      <c r="I82" s="895"/>
      <c r="J82" s="895"/>
      <c r="K82" s="896"/>
      <c r="L82" s="895"/>
      <c r="M82" s="895"/>
      <c r="N82" s="895"/>
      <c r="O82" s="895"/>
      <c r="P82" s="895"/>
      <c r="Q82" s="896"/>
      <c r="R82" s="888"/>
      <c r="S82" s="889"/>
      <c r="T82" s="888"/>
      <c r="U82" s="889"/>
      <c r="V82" s="888"/>
      <c r="W82" s="889"/>
      <c r="X82" s="888"/>
      <c r="Y82" s="889"/>
      <c r="Z82" s="888"/>
      <c r="AA82" s="890"/>
      <c r="AB82" s="891"/>
      <c r="AC82" s="892"/>
      <c r="AD82" s="922"/>
      <c r="AE82" s="923"/>
      <c r="AF82" s="895"/>
      <c r="AG82" s="895"/>
      <c r="AH82" s="895"/>
      <c r="AI82" s="895"/>
      <c r="AJ82" s="895"/>
      <c r="AK82" s="896"/>
      <c r="AL82" s="895"/>
      <c r="AM82" s="895"/>
      <c r="AN82" s="895"/>
      <c r="AO82" s="895"/>
      <c r="AP82" s="895"/>
      <c r="AQ82" s="896"/>
      <c r="AR82" s="888"/>
      <c r="AS82" s="889"/>
      <c r="AT82" s="888"/>
      <c r="AU82" s="889"/>
      <c r="AV82" s="888"/>
      <c r="AW82" s="889"/>
      <c r="AX82" s="888"/>
      <c r="AY82" s="889"/>
      <c r="AZ82" s="879"/>
      <c r="BA82" s="881"/>
    </row>
    <row r="83" spans="3:53" ht="22.5" customHeight="1">
      <c r="C83" s="911"/>
      <c r="D83" s="922"/>
      <c r="E83" s="923"/>
      <c r="F83" s="895"/>
      <c r="G83" s="895"/>
      <c r="H83" s="895"/>
      <c r="I83" s="895"/>
      <c r="J83" s="895"/>
      <c r="K83" s="896"/>
      <c r="L83" s="895"/>
      <c r="M83" s="895"/>
      <c r="N83" s="895"/>
      <c r="O83" s="895"/>
      <c r="P83" s="895"/>
      <c r="Q83" s="896"/>
      <c r="R83" s="888"/>
      <c r="S83" s="889"/>
      <c r="T83" s="888"/>
      <c r="U83" s="889"/>
      <c r="V83" s="888"/>
      <c r="W83" s="889"/>
      <c r="X83" s="888"/>
      <c r="Y83" s="889"/>
      <c r="Z83" s="888"/>
      <c r="AA83" s="890"/>
      <c r="AB83" s="891"/>
      <c r="AC83" s="892"/>
      <c r="AD83" s="922"/>
      <c r="AE83" s="923"/>
      <c r="AF83" s="895"/>
      <c r="AG83" s="895"/>
      <c r="AH83" s="895"/>
      <c r="AI83" s="895"/>
      <c r="AJ83" s="895"/>
      <c r="AK83" s="896"/>
      <c r="AL83" s="895"/>
      <c r="AM83" s="895"/>
      <c r="AN83" s="895"/>
      <c r="AO83" s="895"/>
      <c r="AP83" s="895"/>
      <c r="AQ83" s="896"/>
      <c r="AR83" s="888"/>
      <c r="AS83" s="889"/>
      <c r="AT83" s="888"/>
      <c r="AU83" s="889"/>
      <c r="AV83" s="888"/>
      <c r="AW83" s="889"/>
      <c r="AX83" s="888"/>
      <c r="AY83" s="889"/>
      <c r="AZ83" s="879"/>
      <c r="BA83" s="881"/>
    </row>
    <row r="84" spans="3:53" ht="22.5" customHeight="1">
      <c r="C84" s="911"/>
      <c r="D84" s="922"/>
      <c r="E84" s="923"/>
      <c r="F84" s="895"/>
      <c r="G84" s="895"/>
      <c r="H84" s="895"/>
      <c r="I84" s="895"/>
      <c r="J84" s="895"/>
      <c r="K84" s="896"/>
      <c r="L84" s="895"/>
      <c r="M84" s="895"/>
      <c r="N84" s="895"/>
      <c r="O84" s="895"/>
      <c r="P84" s="895"/>
      <c r="Q84" s="896"/>
      <c r="R84" s="888"/>
      <c r="S84" s="889"/>
      <c r="T84" s="888"/>
      <c r="U84" s="889"/>
      <c r="V84" s="888"/>
      <c r="W84" s="889"/>
      <c r="X84" s="888"/>
      <c r="Y84" s="889"/>
      <c r="Z84" s="888"/>
      <c r="AA84" s="890"/>
      <c r="AB84" s="891"/>
      <c r="AC84" s="892"/>
      <c r="AD84" s="922"/>
      <c r="AE84" s="923"/>
      <c r="AF84" s="895"/>
      <c r="AG84" s="895"/>
      <c r="AH84" s="895"/>
      <c r="AI84" s="895"/>
      <c r="AJ84" s="895"/>
      <c r="AK84" s="896"/>
      <c r="AL84" s="895"/>
      <c r="AM84" s="895"/>
      <c r="AN84" s="895"/>
      <c r="AO84" s="895"/>
      <c r="AP84" s="895"/>
      <c r="AQ84" s="896"/>
      <c r="AR84" s="888"/>
      <c r="AS84" s="889"/>
      <c r="AT84" s="888"/>
      <c r="AU84" s="889"/>
      <c r="AV84" s="888"/>
      <c r="AW84" s="889"/>
      <c r="AX84" s="888"/>
      <c r="AY84" s="889"/>
      <c r="AZ84" s="879"/>
      <c r="BA84" s="881"/>
    </row>
    <row r="85" spans="3:53" ht="22.5" customHeight="1">
      <c r="C85" s="911"/>
      <c r="D85" s="922"/>
      <c r="E85" s="923"/>
      <c r="F85" s="895"/>
      <c r="G85" s="895"/>
      <c r="H85" s="895"/>
      <c r="I85" s="895"/>
      <c r="J85" s="895"/>
      <c r="K85" s="896"/>
      <c r="L85" s="895"/>
      <c r="M85" s="895"/>
      <c r="N85" s="895"/>
      <c r="O85" s="895"/>
      <c r="P85" s="895"/>
      <c r="Q85" s="896"/>
      <c r="R85" s="888"/>
      <c r="S85" s="889"/>
      <c r="T85" s="888"/>
      <c r="U85" s="889"/>
      <c r="V85" s="888"/>
      <c r="W85" s="889"/>
      <c r="X85" s="888"/>
      <c r="Y85" s="889"/>
      <c r="Z85" s="888"/>
      <c r="AA85" s="890"/>
      <c r="AB85" s="891"/>
      <c r="AC85" s="892"/>
      <c r="AD85" s="922"/>
      <c r="AE85" s="923"/>
      <c r="AF85" s="895"/>
      <c r="AG85" s="895"/>
      <c r="AH85" s="895"/>
      <c r="AI85" s="895"/>
      <c r="AJ85" s="895"/>
      <c r="AK85" s="896"/>
      <c r="AL85" s="895"/>
      <c r="AM85" s="895"/>
      <c r="AN85" s="895"/>
      <c r="AO85" s="895"/>
      <c r="AP85" s="895"/>
      <c r="AQ85" s="896"/>
      <c r="AR85" s="888"/>
      <c r="AS85" s="889"/>
      <c r="AT85" s="888"/>
      <c r="AU85" s="889"/>
      <c r="AV85" s="888"/>
      <c r="AW85" s="889"/>
      <c r="AX85" s="888"/>
      <c r="AY85" s="889"/>
      <c r="AZ85" s="879"/>
      <c r="BA85" s="881"/>
    </row>
    <row r="86" spans="3:53" ht="22.5" customHeight="1">
      <c r="C86" s="911"/>
      <c r="D86" s="922"/>
      <c r="E86" s="923"/>
      <c r="F86" s="895"/>
      <c r="G86" s="895"/>
      <c r="H86" s="895"/>
      <c r="I86" s="895"/>
      <c r="J86" s="895"/>
      <c r="K86" s="896"/>
      <c r="L86" s="895"/>
      <c r="M86" s="895"/>
      <c r="N86" s="895"/>
      <c r="O86" s="895"/>
      <c r="P86" s="895"/>
      <c r="Q86" s="896"/>
      <c r="R86" s="888"/>
      <c r="S86" s="889"/>
      <c r="T86" s="888"/>
      <c r="U86" s="889"/>
      <c r="V86" s="888"/>
      <c r="W86" s="889"/>
      <c r="X86" s="888"/>
      <c r="Y86" s="889"/>
      <c r="Z86" s="888"/>
      <c r="AA86" s="890"/>
      <c r="AB86" s="891"/>
      <c r="AC86" s="892"/>
      <c r="AD86" s="922"/>
      <c r="AE86" s="923"/>
      <c r="AF86" s="895"/>
      <c r="AG86" s="895"/>
      <c r="AH86" s="895"/>
      <c r="AI86" s="895"/>
      <c r="AJ86" s="895"/>
      <c r="AK86" s="896"/>
      <c r="AL86" s="895"/>
      <c r="AM86" s="895"/>
      <c r="AN86" s="895"/>
      <c r="AO86" s="895"/>
      <c r="AP86" s="895"/>
      <c r="AQ86" s="896"/>
      <c r="AR86" s="888"/>
      <c r="AS86" s="889"/>
      <c r="AT86" s="888"/>
      <c r="AU86" s="889"/>
      <c r="AV86" s="888"/>
      <c r="AW86" s="889"/>
      <c r="AX86" s="888"/>
      <c r="AY86" s="889"/>
      <c r="AZ86" s="879"/>
      <c r="BA86" s="881"/>
    </row>
    <row r="87" spans="3:53" ht="22.5" customHeight="1">
      <c r="C87" s="907"/>
      <c r="D87" s="922"/>
      <c r="E87" s="923"/>
      <c r="F87" s="895"/>
      <c r="G87" s="895"/>
      <c r="H87" s="895"/>
      <c r="I87" s="895"/>
      <c r="J87" s="895"/>
      <c r="K87" s="896"/>
      <c r="L87" s="895"/>
      <c r="M87" s="895"/>
      <c r="N87" s="895"/>
      <c r="O87" s="895"/>
      <c r="P87" s="895"/>
      <c r="Q87" s="896"/>
      <c r="R87" s="888"/>
      <c r="S87" s="889"/>
      <c r="T87" s="888"/>
      <c r="U87" s="889"/>
      <c r="V87" s="888"/>
      <c r="W87" s="889"/>
      <c r="X87" s="888"/>
      <c r="Y87" s="889"/>
      <c r="Z87" s="888"/>
      <c r="AA87" s="890"/>
      <c r="AB87" s="948"/>
      <c r="AC87" s="948"/>
      <c r="AD87" s="922"/>
      <c r="AE87" s="923"/>
      <c r="AF87" s="895"/>
      <c r="AG87" s="895"/>
      <c r="AH87" s="895"/>
      <c r="AI87" s="895"/>
      <c r="AJ87" s="895"/>
      <c r="AK87" s="896"/>
      <c r="AL87" s="895"/>
      <c r="AM87" s="895"/>
      <c r="AN87" s="895"/>
      <c r="AO87" s="895"/>
      <c r="AP87" s="895"/>
      <c r="AQ87" s="896"/>
      <c r="AR87" s="888"/>
      <c r="AS87" s="889"/>
      <c r="AT87" s="888"/>
      <c r="AU87" s="889"/>
      <c r="AV87" s="888"/>
      <c r="AW87" s="889"/>
      <c r="AX87" s="888"/>
      <c r="AY87" s="889"/>
      <c r="AZ87" s="879"/>
      <c r="BA87" s="881"/>
    </row>
    <row r="88" spans="3:53" ht="18.75" customHeight="1">
      <c r="C88" s="706" t="s">
        <v>32</v>
      </c>
      <c r="D88" s="707"/>
      <c r="E88" s="707"/>
      <c r="F88" s="708"/>
      <c r="G88" s="703" t="str">
        <f>Z6</f>
        <v>中学校</v>
      </c>
      <c r="H88" s="704"/>
      <c r="I88" s="704"/>
      <c r="J88" s="704"/>
      <c r="K88" s="704"/>
      <c r="L88" s="704"/>
      <c r="M88" s="704"/>
      <c r="N88" s="704"/>
      <c r="O88" s="704"/>
      <c r="P88" s="704"/>
      <c r="Q88" s="704"/>
      <c r="R88" s="704"/>
      <c r="S88" s="704"/>
      <c r="T88" s="704"/>
      <c r="U88" s="704"/>
      <c r="V88" s="704"/>
      <c r="W88" s="704"/>
      <c r="X88" s="704"/>
      <c r="Y88" s="704"/>
      <c r="Z88" s="258"/>
      <c r="AA88" s="259"/>
      <c r="AB88" s="709" t="s">
        <v>148</v>
      </c>
      <c r="AC88" s="710"/>
      <c r="AD88" s="710"/>
      <c r="AE88" s="710"/>
      <c r="AF88" s="711"/>
      <c r="AG88" s="709" t="str">
        <f>P7</f>
        <v>　</v>
      </c>
      <c r="AH88" s="710"/>
      <c r="AI88" s="710"/>
      <c r="AJ88" s="710"/>
      <c r="AK88" s="710"/>
      <c r="AL88" s="710"/>
      <c r="AM88" s="710"/>
      <c r="AN88" s="710"/>
      <c r="AO88" s="710"/>
      <c r="AP88" s="710"/>
      <c r="AQ88" s="710"/>
      <c r="AR88" s="710"/>
      <c r="AS88" s="710"/>
      <c r="AT88" s="710"/>
      <c r="AU88" s="710"/>
      <c r="AV88" s="710"/>
      <c r="AW88" s="710"/>
      <c r="AX88" s="710"/>
      <c r="AY88" s="710"/>
      <c r="AZ88" s="710"/>
      <c r="BA88" s="711"/>
    </row>
    <row r="89" spans="3:53" ht="18.75" customHeight="1">
      <c r="C89" s="705" t="s">
        <v>466</v>
      </c>
      <c r="D89" s="705"/>
      <c r="E89" s="705"/>
      <c r="F89" s="705"/>
      <c r="G89" s="705"/>
      <c r="H89" s="705"/>
      <c r="I89" s="705"/>
      <c r="J89" s="705"/>
      <c r="K89" s="705"/>
      <c r="L89" s="705"/>
      <c r="M89" s="705"/>
      <c r="N89" s="705"/>
      <c r="O89" s="705"/>
      <c r="P89" s="705"/>
      <c r="Q89" s="705"/>
      <c r="R89" s="705"/>
      <c r="S89" s="705"/>
      <c r="T89" s="705"/>
      <c r="U89" s="705"/>
      <c r="V89" s="705"/>
      <c r="W89" s="705"/>
      <c r="X89" s="705"/>
      <c r="Y89" s="705"/>
      <c r="Z89" s="705"/>
      <c r="AA89" s="705"/>
      <c r="AB89" s="705"/>
      <c r="AC89" s="705"/>
      <c r="AD89" s="705"/>
      <c r="AE89" s="705"/>
      <c r="AF89" s="705"/>
      <c r="AG89" s="705"/>
      <c r="AH89" s="705"/>
      <c r="AI89" s="705"/>
      <c r="AJ89" s="705"/>
      <c r="AK89" s="705"/>
      <c r="AL89" s="705"/>
      <c r="AM89" s="705"/>
      <c r="AN89" s="705"/>
      <c r="AO89" s="705"/>
      <c r="AP89" s="705"/>
      <c r="AQ89" s="705"/>
      <c r="AR89" s="705"/>
      <c r="AS89" s="705"/>
      <c r="AT89" s="705"/>
      <c r="AU89" s="705"/>
      <c r="AV89" s="705"/>
      <c r="AW89" s="705"/>
      <c r="AX89" s="705"/>
      <c r="AY89" s="705"/>
      <c r="AZ89" s="705"/>
      <c r="BA89" s="705"/>
    </row>
    <row r="90" spans="3:53" ht="18.75" customHeight="1">
      <c r="C90" s="937" t="s">
        <v>467</v>
      </c>
      <c r="D90" s="937"/>
      <c r="E90" s="937"/>
      <c r="F90" s="937"/>
      <c r="G90" s="937"/>
      <c r="H90" s="937"/>
      <c r="I90" s="937"/>
      <c r="J90" s="937"/>
      <c r="K90" s="937"/>
      <c r="L90" s="937"/>
      <c r="M90" s="937"/>
      <c r="N90" s="937"/>
      <c r="O90" s="937"/>
      <c r="P90" s="937"/>
      <c r="Q90" s="937"/>
      <c r="R90" s="937"/>
      <c r="S90" s="937"/>
      <c r="T90" s="937"/>
      <c r="U90" s="937"/>
      <c r="V90" s="937"/>
      <c r="W90" s="937"/>
      <c r="X90" s="937"/>
      <c r="Y90" s="937"/>
      <c r="Z90" s="937"/>
      <c r="AA90" s="937"/>
      <c r="AB90" s="937"/>
      <c r="AC90" s="937"/>
      <c r="AD90" s="937"/>
      <c r="AE90" s="937"/>
      <c r="AF90" s="937"/>
      <c r="AG90" s="937"/>
      <c r="AH90" s="937"/>
      <c r="AI90" s="937"/>
      <c r="AJ90" s="937"/>
      <c r="AK90" s="937"/>
      <c r="AL90" s="937"/>
      <c r="AM90" s="937"/>
      <c r="AN90" s="937"/>
      <c r="AO90" s="937"/>
      <c r="AP90" s="937"/>
      <c r="AQ90" s="937"/>
      <c r="AR90" s="937"/>
      <c r="AS90" s="937"/>
      <c r="AT90" s="937"/>
      <c r="AU90" s="937"/>
      <c r="AV90" s="937"/>
      <c r="AW90" s="937"/>
      <c r="AX90" s="937"/>
      <c r="AY90" s="937"/>
      <c r="AZ90" s="937"/>
      <c r="BA90" s="937"/>
    </row>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heet="1" selectLockedCells="1"/>
  <protectedRanges>
    <protectedRange sqref="C47:BA49" name="範囲8"/>
    <protectedRange sqref="AT10:AY10" name="範囲6"/>
    <protectedRange sqref="R37:S37 Y37:AG37 AJ37:AL37 D40:U40 R45:Y45 AC45:AD45 AJ45:AR45 AU45:AW45" name="範囲4"/>
    <protectedRange sqref="R57:AA72 D73:AA87 AD61:BA63 AD57:AE60 AR57:BA60 D57:E72 AB64:BA87" name="範囲2"/>
    <protectedRange sqref="G13:U15 AF12:AN12 AS12:BA12 AF13:BA15 P19:BA30 V32:Y32 AT31:BA32 N35:O36 X35:Y36 AN34:AO34 C34:C36 AC34:AD35 AK35:BA35 AC36:BA36 AB32:AE32 AH32:AK32 AN32:AQ32 P32:S32" name="範囲1"/>
    <protectedRange sqref="AX3:AY3 G4:Q4 I53:S53" name="範囲3"/>
    <protectedRange sqref="Z39:AA41 Z44:AA44" name="範囲5"/>
    <protectedRange sqref="N34:AA34" name="範囲7"/>
  </protectedRanges>
  <mergeCells count="768">
    <mergeCell ref="AT10:AZ10"/>
    <mergeCell ref="AK43:AO43"/>
    <mergeCell ref="AR43:AS43"/>
    <mergeCell ref="AU43:AY43"/>
    <mergeCell ref="D43:E43"/>
    <mergeCell ref="N43:O43"/>
    <mergeCell ref="Q43:U43"/>
    <mergeCell ref="X43:Y43"/>
    <mergeCell ref="AA43:AE43"/>
    <mergeCell ref="G43:K43"/>
    <mergeCell ref="BC65:BC67"/>
    <mergeCell ref="AZ67:BA67"/>
    <mergeCell ref="AT67:AU67"/>
    <mergeCell ref="AV67:AW67"/>
    <mergeCell ref="AH43:AI43"/>
    <mergeCell ref="AX67:AY67"/>
    <mergeCell ref="AZ64:BA64"/>
    <mergeCell ref="AV65:AW65"/>
    <mergeCell ref="AX65:AY65"/>
    <mergeCell ref="AZ87:BA87"/>
    <mergeCell ref="C73:C87"/>
    <mergeCell ref="BD57:BD60"/>
    <mergeCell ref="BC57:BC60"/>
    <mergeCell ref="AB60:AC63"/>
    <mergeCell ref="AB57:AC59"/>
    <mergeCell ref="AX86:AY86"/>
    <mergeCell ref="AZ86:BA86"/>
    <mergeCell ref="AB87:AC87"/>
    <mergeCell ref="BD65:BD67"/>
    <mergeCell ref="AD87:AE87"/>
    <mergeCell ref="AF87:AK87"/>
    <mergeCell ref="AL87:AQ87"/>
    <mergeCell ref="AR87:AS87"/>
    <mergeCell ref="AT87:AU87"/>
    <mergeCell ref="AV87:AW87"/>
    <mergeCell ref="AX87:AY87"/>
    <mergeCell ref="AV85:AW85"/>
    <mergeCell ref="AX85:AY85"/>
    <mergeCell ref="AZ85:BA85"/>
    <mergeCell ref="AB86:AC86"/>
    <mergeCell ref="AD86:AE86"/>
    <mergeCell ref="AF86:AK86"/>
    <mergeCell ref="AL86:AQ86"/>
    <mergeCell ref="AR86:AS86"/>
    <mergeCell ref="AT86:AU86"/>
    <mergeCell ref="AV86:AW86"/>
    <mergeCell ref="AB85:AC85"/>
    <mergeCell ref="AD85:AE85"/>
    <mergeCell ref="AF85:AK85"/>
    <mergeCell ref="AL85:AQ85"/>
    <mergeCell ref="AR85:AS85"/>
    <mergeCell ref="AT85:AU85"/>
    <mergeCell ref="AZ83:BA83"/>
    <mergeCell ref="AB84:AC84"/>
    <mergeCell ref="AD84:AE84"/>
    <mergeCell ref="AF84:AK84"/>
    <mergeCell ref="AL84:AQ84"/>
    <mergeCell ref="AR84:AS84"/>
    <mergeCell ref="AT84:AU84"/>
    <mergeCell ref="AV84:AW84"/>
    <mergeCell ref="AX84:AY84"/>
    <mergeCell ref="AZ84:BA84"/>
    <mergeCell ref="AX82:AY82"/>
    <mergeCell ref="AZ82:BA82"/>
    <mergeCell ref="AB83:AC83"/>
    <mergeCell ref="AD83:AE83"/>
    <mergeCell ref="AF83:AK83"/>
    <mergeCell ref="AL83:AQ83"/>
    <mergeCell ref="AR83:AS83"/>
    <mergeCell ref="AT83:AU83"/>
    <mergeCell ref="AV83:AW83"/>
    <mergeCell ref="AX83:AY83"/>
    <mergeCell ref="AV81:AW81"/>
    <mergeCell ref="AX81:AY81"/>
    <mergeCell ref="AZ81:BA81"/>
    <mergeCell ref="AB82:AC82"/>
    <mergeCell ref="AD82:AE82"/>
    <mergeCell ref="AF82:AK82"/>
    <mergeCell ref="AL82:AQ82"/>
    <mergeCell ref="AR82:AS82"/>
    <mergeCell ref="AT82:AU82"/>
    <mergeCell ref="AV82:AW82"/>
    <mergeCell ref="AB81:AC81"/>
    <mergeCell ref="AD81:AE81"/>
    <mergeCell ref="AF81:AK81"/>
    <mergeCell ref="AL81:AQ81"/>
    <mergeCell ref="AR81:AS81"/>
    <mergeCell ref="AT81:AU81"/>
    <mergeCell ref="AZ79:BA79"/>
    <mergeCell ref="AB80:AC80"/>
    <mergeCell ref="AD80:AE80"/>
    <mergeCell ref="AF80:AK80"/>
    <mergeCell ref="AL80:AQ80"/>
    <mergeCell ref="AR80:AS80"/>
    <mergeCell ref="AT80:AU80"/>
    <mergeCell ref="AV80:AW80"/>
    <mergeCell ref="AX80:AY80"/>
    <mergeCell ref="AZ80:BA80"/>
    <mergeCell ref="AX78:AY78"/>
    <mergeCell ref="AZ78:BA78"/>
    <mergeCell ref="AB79:AC79"/>
    <mergeCell ref="AD79:AE79"/>
    <mergeCell ref="AF79:AK79"/>
    <mergeCell ref="AL79:AQ79"/>
    <mergeCell ref="AR79:AS79"/>
    <mergeCell ref="AT79:AU79"/>
    <mergeCell ref="AV79:AW79"/>
    <mergeCell ref="AX79:AY79"/>
    <mergeCell ref="AV77:AW77"/>
    <mergeCell ref="AX77:AY77"/>
    <mergeCell ref="AZ77:BA77"/>
    <mergeCell ref="AB78:AC78"/>
    <mergeCell ref="AD78:AE78"/>
    <mergeCell ref="AF78:AK78"/>
    <mergeCell ref="AL78:AQ78"/>
    <mergeCell ref="AR78:AS78"/>
    <mergeCell ref="AT78:AU78"/>
    <mergeCell ref="AV78:AW78"/>
    <mergeCell ref="AB77:AC77"/>
    <mergeCell ref="AD77:AE77"/>
    <mergeCell ref="AF77:AK77"/>
    <mergeCell ref="AL77:AQ77"/>
    <mergeCell ref="AR77:AS77"/>
    <mergeCell ref="AT77:AU77"/>
    <mergeCell ref="AZ75:BA75"/>
    <mergeCell ref="AB76:AC76"/>
    <mergeCell ref="AD76:AE76"/>
    <mergeCell ref="AF76:AK76"/>
    <mergeCell ref="AL76:AQ76"/>
    <mergeCell ref="AR76:AS76"/>
    <mergeCell ref="AT76:AU76"/>
    <mergeCell ref="AV76:AW76"/>
    <mergeCell ref="AX76:AY76"/>
    <mergeCell ref="AZ76:BA76"/>
    <mergeCell ref="AX74:AY74"/>
    <mergeCell ref="AZ74:BA74"/>
    <mergeCell ref="AB75:AC75"/>
    <mergeCell ref="AD75:AE75"/>
    <mergeCell ref="AF75:AK75"/>
    <mergeCell ref="AL75:AQ75"/>
    <mergeCell ref="AR75:AS75"/>
    <mergeCell ref="AT75:AU75"/>
    <mergeCell ref="AV75:AW75"/>
    <mergeCell ref="AX75:AY75"/>
    <mergeCell ref="AV73:AW73"/>
    <mergeCell ref="AX73:AY73"/>
    <mergeCell ref="AZ73:BA73"/>
    <mergeCell ref="AB74:AC74"/>
    <mergeCell ref="AD74:AE74"/>
    <mergeCell ref="AF74:AK74"/>
    <mergeCell ref="AL74:AQ74"/>
    <mergeCell ref="AR74:AS74"/>
    <mergeCell ref="AT74:AU74"/>
    <mergeCell ref="AV74:AW74"/>
    <mergeCell ref="AB73:AC73"/>
    <mergeCell ref="AD73:AE73"/>
    <mergeCell ref="AF73:AK73"/>
    <mergeCell ref="AL73:AQ73"/>
    <mergeCell ref="AR73:AS73"/>
    <mergeCell ref="AT73:AU73"/>
    <mergeCell ref="AZ71:BA71"/>
    <mergeCell ref="AB72:AC72"/>
    <mergeCell ref="AD72:AE72"/>
    <mergeCell ref="AF72:AK72"/>
    <mergeCell ref="AL72:AQ72"/>
    <mergeCell ref="AR72:AS72"/>
    <mergeCell ref="AT72:AU72"/>
    <mergeCell ref="AV72:AW72"/>
    <mergeCell ref="AX72:AY72"/>
    <mergeCell ref="AZ72:BA72"/>
    <mergeCell ref="AX70:AY70"/>
    <mergeCell ref="AZ70:BA70"/>
    <mergeCell ref="AB71:AC71"/>
    <mergeCell ref="AD71:AE71"/>
    <mergeCell ref="AF71:AK71"/>
    <mergeCell ref="AL71:AQ71"/>
    <mergeCell ref="AR71:AS71"/>
    <mergeCell ref="AT71:AU71"/>
    <mergeCell ref="AV71:AW71"/>
    <mergeCell ref="AX71:AY71"/>
    <mergeCell ref="AV69:AW69"/>
    <mergeCell ref="AX69:AY69"/>
    <mergeCell ref="AZ69:BA69"/>
    <mergeCell ref="AB70:AC70"/>
    <mergeCell ref="AD70:AE70"/>
    <mergeCell ref="AF70:AK70"/>
    <mergeCell ref="AL70:AQ70"/>
    <mergeCell ref="AR70:AS70"/>
    <mergeCell ref="AT70:AU70"/>
    <mergeCell ref="AV70:AW70"/>
    <mergeCell ref="AB69:AC69"/>
    <mergeCell ref="AD69:AE69"/>
    <mergeCell ref="AF69:AK69"/>
    <mergeCell ref="AL69:AQ69"/>
    <mergeCell ref="AR69:AS69"/>
    <mergeCell ref="AT69:AU69"/>
    <mergeCell ref="AB68:AC68"/>
    <mergeCell ref="AD68:AE68"/>
    <mergeCell ref="AF68:AK68"/>
    <mergeCell ref="AL68:AQ68"/>
    <mergeCell ref="AR68:AS68"/>
    <mergeCell ref="AT68:AU68"/>
    <mergeCell ref="AV68:AW68"/>
    <mergeCell ref="AX68:AY68"/>
    <mergeCell ref="AZ68:BA68"/>
    <mergeCell ref="AX66:AY66"/>
    <mergeCell ref="AZ66:BA66"/>
    <mergeCell ref="AB67:AC67"/>
    <mergeCell ref="AD67:AE67"/>
    <mergeCell ref="AF67:AK67"/>
    <mergeCell ref="AL67:AQ67"/>
    <mergeCell ref="AR67:AS67"/>
    <mergeCell ref="AD66:AE66"/>
    <mergeCell ref="AF66:AK66"/>
    <mergeCell ref="AL66:AQ66"/>
    <mergeCell ref="AR66:AS66"/>
    <mergeCell ref="AT66:AU66"/>
    <mergeCell ref="AV66:AW66"/>
    <mergeCell ref="AB65:AC65"/>
    <mergeCell ref="AD65:AE65"/>
    <mergeCell ref="AF65:AK65"/>
    <mergeCell ref="AL65:AQ65"/>
    <mergeCell ref="AR65:AS65"/>
    <mergeCell ref="AT65:AU65"/>
    <mergeCell ref="AZ65:BA65"/>
    <mergeCell ref="AX63:AY63"/>
    <mergeCell ref="AZ63:BA63"/>
    <mergeCell ref="AB64:AC64"/>
    <mergeCell ref="AD64:AE64"/>
    <mergeCell ref="AF64:AK64"/>
    <mergeCell ref="AL64:AQ64"/>
    <mergeCell ref="AR64:AS64"/>
    <mergeCell ref="AT64:AU64"/>
    <mergeCell ref="AV64:AW64"/>
    <mergeCell ref="AX64:AY64"/>
    <mergeCell ref="AD63:AE63"/>
    <mergeCell ref="AF63:AK63"/>
    <mergeCell ref="AL63:AQ63"/>
    <mergeCell ref="AR63:AS63"/>
    <mergeCell ref="AT63:AU63"/>
    <mergeCell ref="AV63:AW63"/>
    <mergeCell ref="AZ61:BA61"/>
    <mergeCell ref="AD62:AE62"/>
    <mergeCell ref="AF62:AK62"/>
    <mergeCell ref="AL62:AQ62"/>
    <mergeCell ref="AR62:AS62"/>
    <mergeCell ref="AT62:AU62"/>
    <mergeCell ref="AV62:AW62"/>
    <mergeCell ref="AX62:AY62"/>
    <mergeCell ref="AZ62:BA62"/>
    <mergeCell ref="AX60:AY60"/>
    <mergeCell ref="AZ60:BA60"/>
    <mergeCell ref="AD61:AE61"/>
    <mergeCell ref="AF61:AK61"/>
    <mergeCell ref="AL61:AQ61"/>
    <mergeCell ref="AR61:AS61"/>
    <mergeCell ref="AT61:AU61"/>
    <mergeCell ref="AV61:AW61"/>
    <mergeCell ref="AX61:AY61"/>
    <mergeCell ref="AD60:AE60"/>
    <mergeCell ref="AF59:AK59"/>
    <mergeCell ref="AL59:AQ59"/>
    <mergeCell ref="AR60:AS60"/>
    <mergeCell ref="AT60:AU60"/>
    <mergeCell ref="AV60:AW60"/>
    <mergeCell ref="Z86:AA86"/>
    <mergeCell ref="Z85:AA85"/>
    <mergeCell ref="Z82:AA82"/>
    <mergeCell ref="Z83:AA83"/>
    <mergeCell ref="Z80:AA80"/>
    <mergeCell ref="D87:E87"/>
    <mergeCell ref="R57:S72"/>
    <mergeCell ref="T57:U72"/>
    <mergeCell ref="V57:W72"/>
    <mergeCell ref="F86:K86"/>
    <mergeCell ref="L86:Q86"/>
    <mergeCell ref="R86:S86"/>
    <mergeCell ref="T86:U86"/>
    <mergeCell ref="V86:W86"/>
    <mergeCell ref="R84:S84"/>
    <mergeCell ref="X86:Y86"/>
    <mergeCell ref="Z84:AA84"/>
    <mergeCell ref="F85:K85"/>
    <mergeCell ref="L85:Q85"/>
    <mergeCell ref="R85:S85"/>
    <mergeCell ref="T85:U85"/>
    <mergeCell ref="V85:W85"/>
    <mergeCell ref="X85:Y85"/>
    <mergeCell ref="F84:K84"/>
    <mergeCell ref="L84:Q84"/>
    <mergeCell ref="T84:U84"/>
    <mergeCell ref="V84:W84"/>
    <mergeCell ref="X84:Y84"/>
    <mergeCell ref="F83:K83"/>
    <mergeCell ref="L83:Q83"/>
    <mergeCell ref="R83:S83"/>
    <mergeCell ref="T83:U83"/>
    <mergeCell ref="V83:W83"/>
    <mergeCell ref="X83:Y83"/>
    <mergeCell ref="T81:U81"/>
    <mergeCell ref="V81:W81"/>
    <mergeCell ref="X81:Y81"/>
    <mergeCell ref="F82:K82"/>
    <mergeCell ref="L82:Q82"/>
    <mergeCell ref="R82:S82"/>
    <mergeCell ref="T82:U82"/>
    <mergeCell ref="V82:W82"/>
    <mergeCell ref="X82:Y82"/>
    <mergeCell ref="Z81:AA81"/>
    <mergeCell ref="F80:K80"/>
    <mergeCell ref="L80:Q80"/>
    <mergeCell ref="R80:S80"/>
    <mergeCell ref="T80:U80"/>
    <mergeCell ref="V80:W80"/>
    <mergeCell ref="X80:Y80"/>
    <mergeCell ref="F81:K81"/>
    <mergeCell ref="L81:Q81"/>
    <mergeCell ref="R81:S81"/>
    <mergeCell ref="Z78:AA78"/>
    <mergeCell ref="F79:K79"/>
    <mergeCell ref="L79:Q79"/>
    <mergeCell ref="R79:S79"/>
    <mergeCell ref="T79:U79"/>
    <mergeCell ref="V79:W79"/>
    <mergeCell ref="X79:Y79"/>
    <mergeCell ref="Z79:AA79"/>
    <mergeCell ref="F78:K78"/>
    <mergeCell ref="L78:Q78"/>
    <mergeCell ref="R78:S78"/>
    <mergeCell ref="T78:U78"/>
    <mergeCell ref="V78:W78"/>
    <mergeCell ref="X78:Y78"/>
    <mergeCell ref="Z76:AA76"/>
    <mergeCell ref="F77:K77"/>
    <mergeCell ref="L77:Q77"/>
    <mergeCell ref="R77:S77"/>
    <mergeCell ref="T77:U77"/>
    <mergeCell ref="V77:W77"/>
    <mergeCell ref="X77:Y77"/>
    <mergeCell ref="Z77:AA77"/>
    <mergeCell ref="F76:K76"/>
    <mergeCell ref="L76:Q76"/>
    <mergeCell ref="R76:S76"/>
    <mergeCell ref="T76:U76"/>
    <mergeCell ref="V76:W76"/>
    <mergeCell ref="X76:Y76"/>
    <mergeCell ref="Z74:AA74"/>
    <mergeCell ref="F75:K75"/>
    <mergeCell ref="L75:Q75"/>
    <mergeCell ref="R75:S75"/>
    <mergeCell ref="T75:U75"/>
    <mergeCell ref="V75:W75"/>
    <mergeCell ref="X75:Y75"/>
    <mergeCell ref="Z75:AA75"/>
    <mergeCell ref="F74:K74"/>
    <mergeCell ref="L74:Q74"/>
    <mergeCell ref="T74:U74"/>
    <mergeCell ref="V74:W74"/>
    <mergeCell ref="X74:Y74"/>
    <mergeCell ref="F73:K73"/>
    <mergeCell ref="L73:Q73"/>
    <mergeCell ref="R73:S73"/>
    <mergeCell ref="T73:U73"/>
    <mergeCell ref="V73:W73"/>
    <mergeCell ref="X73:Y73"/>
    <mergeCell ref="X57:Y72"/>
    <mergeCell ref="Z57:AA72"/>
    <mergeCell ref="F72:K72"/>
    <mergeCell ref="L72:Q72"/>
    <mergeCell ref="C90:BA90"/>
    <mergeCell ref="F71:K71"/>
    <mergeCell ref="L71:Q71"/>
    <mergeCell ref="F70:K70"/>
    <mergeCell ref="L70:Q70"/>
    <mergeCell ref="R74:S74"/>
    <mergeCell ref="F69:K69"/>
    <mergeCell ref="L69:Q69"/>
    <mergeCell ref="F68:K68"/>
    <mergeCell ref="L68:Q68"/>
    <mergeCell ref="F67:K67"/>
    <mergeCell ref="L67:Q67"/>
    <mergeCell ref="F61:K61"/>
    <mergeCell ref="L61:Q61"/>
    <mergeCell ref="F66:K66"/>
    <mergeCell ref="L66:Q66"/>
    <mergeCell ref="F65:K65"/>
    <mergeCell ref="L65:Q65"/>
    <mergeCell ref="F64:K64"/>
    <mergeCell ref="L64:Q64"/>
    <mergeCell ref="D86:E86"/>
    <mergeCell ref="F59:K59"/>
    <mergeCell ref="L59:Q59"/>
    <mergeCell ref="F60:K60"/>
    <mergeCell ref="L60:Q60"/>
    <mergeCell ref="D80:E80"/>
    <mergeCell ref="D81:E81"/>
    <mergeCell ref="D82:E82"/>
    <mergeCell ref="D83:E83"/>
    <mergeCell ref="D84:E84"/>
    <mergeCell ref="D85:E85"/>
    <mergeCell ref="D74:E74"/>
    <mergeCell ref="D75:E75"/>
    <mergeCell ref="D76:E76"/>
    <mergeCell ref="D77:E77"/>
    <mergeCell ref="D78:E78"/>
    <mergeCell ref="D79:E79"/>
    <mergeCell ref="D73:E73"/>
    <mergeCell ref="D57:E72"/>
    <mergeCell ref="F58:K58"/>
    <mergeCell ref="L58:Q58"/>
    <mergeCell ref="AR57:AS57"/>
    <mergeCell ref="AT57:AU57"/>
    <mergeCell ref="AL58:AQ58"/>
    <mergeCell ref="AR58:AS58"/>
    <mergeCell ref="AT58:AU58"/>
    <mergeCell ref="F63:K63"/>
    <mergeCell ref="AV57:AW57"/>
    <mergeCell ref="AX57:AY57"/>
    <mergeCell ref="AZ57:BA57"/>
    <mergeCell ref="AD57:AE57"/>
    <mergeCell ref="AF57:AK57"/>
    <mergeCell ref="AL57:AQ57"/>
    <mergeCell ref="D55:E56"/>
    <mergeCell ref="AD55:AE56"/>
    <mergeCell ref="AZ56:BA56"/>
    <mergeCell ref="AZ55:BA55"/>
    <mergeCell ref="AB55:AC56"/>
    <mergeCell ref="AR55:AS55"/>
    <mergeCell ref="AT55:AU55"/>
    <mergeCell ref="AV55:AW55"/>
    <mergeCell ref="AX55:AY55"/>
    <mergeCell ref="AR56:AS56"/>
    <mergeCell ref="AT56:AU56"/>
    <mergeCell ref="AV56:AW56"/>
    <mergeCell ref="AX56:AY56"/>
    <mergeCell ref="L55:Q56"/>
    <mergeCell ref="X55:Y55"/>
    <mergeCell ref="X56:Y56"/>
    <mergeCell ref="Z55:AA55"/>
    <mergeCell ref="Z56:AA56"/>
    <mergeCell ref="AL55:AQ56"/>
    <mergeCell ref="C55:C56"/>
    <mergeCell ref="F57:K57"/>
    <mergeCell ref="L57:Q57"/>
    <mergeCell ref="C57:C72"/>
    <mergeCell ref="V55:W55"/>
    <mergeCell ref="V56:W56"/>
    <mergeCell ref="T55:U55"/>
    <mergeCell ref="T56:U56"/>
    <mergeCell ref="L63:Q63"/>
    <mergeCell ref="F62:K62"/>
    <mergeCell ref="AF58:AK58"/>
    <mergeCell ref="F87:K87"/>
    <mergeCell ref="L87:Q87"/>
    <mergeCell ref="R87:S87"/>
    <mergeCell ref="T87:U87"/>
    <mergeCell ref="R55:S55"/>
    <mergeCell ref="R56:S56"/>
    <mergeCell ref="F55:K56"/>
    <mergeCell ref="AF55:AK56"/>
    <mergeCell ref="L62:Q62"/>
    <mergeCell ref="AF60:AK60"/>
    <mergeCell ref="AL60:AQ60"/>
    <mergeCell ref="AR59:AS59"/>
    <mergeCell ref="AT59:AU59"/>
    <mergeCell ref="AV59:AW59"/>
    <mergeCell ref="V87:W87"/>
    <mergeCell ref="X87:Y87"/>
    <mergeCell ref="Z87:AA87"/>
    <mergeCell ref="AB66:AC66"/>
    <mergeCell ref="Z73:AA73"/>
    <mergeCell ref="I53:S53"/>
    <mergeCell ref="C54:BA54"/>
    <mergeCell ref="C53:H53"/>
    <mergeCell ref="AX59:AY59"/>
    <mergeCell ref="AZ59:BA59"/>
    <mergeCell ref="AV58:AW58"/>
    <mergeCell ref="AX58:AY58"/>
    <mergeCell ref="AZ58:BA58"/>
    <mergeCell ref="AD59:AE59"/>
    <mergeCell ref="AD58:AE58"/>
    <mergeCell ref="AL32:AM32"/>
    <mergeCell ref="AN41:AO41"/>
    <mergeCell ref="AN32:AQ32"/>
    <mergeCell ref="AR32:AS32"/>
    <mergeCell ref="V31:Y31"/>
    <mergeCell ref="AN31:AQ31"/>
    <mergeCell ref="AR31:AS31"/>
    <mergeCell ref="T35:W35"/>
    <mergeCell ref="X35:Y35"/>
    <mergeCell ref="T32:U32"/>
    <mergeCell ref="T31:U31"/>
    <mergeCell ref="V29:AA29"/>
    <mergeCell ref="J45:Q45"/>
    <mergeCell ref="R45:Y45"/>
    <mergeCell ref="L31:M31"/>
    <mergeCell ref="N31:O31"/>
    <mergeCell ref="L32:M32"/>
    <mergeCell ref="N32:O32"/>
    <mergeCell ref="AH31:AK31"/>
    <mergeCell ref="Z31:AA31"/>
    <mergeCell ref="V32:Y32"/>
    <mergeCell ref="Z32:AA32"/>
    <mergeCell ref="AB31:AE31"/>
    <mergeCell ref="AB28:AG28"/>
    <mergeCell ref="AH28:AM28"/>
    <mergeCell ref="AB32:AE32"/>
    <mergeCell ref="AF32:AG32"/>
    <mergeCell ref="AH32:AK32"/>
    <mergeCell ref="AN28:AS28"/>
    <mergeCell ref="AF31:AG31"/>
    <mergeCell ref="C5:BA5"/>
    <mergeCell ref="P31:S31"/>
    <mergeCell ref="P30:U30"/>
    <mergeCell ref="V30:AA30"/>
    <mergeCell ref="AB30:AG30"/>
    <mergeCell ref="AH30:AM30"/>
    <mergeCell ref="P29:U29"/>
    <mergeCell ref="C27:H28"/>
    <mergeCell ref="C21:H22"/>
    <mergeCell ref="P28:U28"/>
    <mergeCell ref="AB26:AG26"/>
    <mergeCell ref="AH26:AM26"/>
    <mergeCell ref="P27:U27"/>
    <mergeCell ref="AB29:AG29"/>
    <mergeCell ref="AH29:AM29"/>
    <mergeCell ref="V27:AA27"/>
    <mergeCell ref="P22:U22"/>
    <mergeCell ref="P23:U23"/>
    <mergeCell ref="AB27:AG27"/>
    <mergeCell ref="AH27:AM27"/>
    <mergeCell ref="AN27:AS27"/>
    <mergeCell ref="V24:AA24"/>
    <mergeCell ref="AN26:AS26"/>
    <mergeCell ref="AN25:AS25"/>
    <mergeCell ref="AB24:AG24"/>
    <mergeCell ref="AH24:AM24"/>
    <mergeCell ref="AT21:BA22"/>
    <mergeCell ref="AT23:BA24"/>
    <mergeCell ref="AB23:AG23"/>
    <mergeCell ref="AH23:AM23"/>
    <mergeCell ref="AN23:AS23"/>
    <mergeCell ref="V22:AA22"/>
    <mergeCell ref="AB22:AG22"/>
    <mergeCell ref="AH22:AM22"/>
    <mergeCell ref="AN22:AS22"/>
    <mergeCell ref="V23:AA23"/>
    <mergeCell ref="I24:K24"/>
    <mergeCell ref="P25:U25"/>
    <mergeCell ref="V25:AA25"/>
    <mergeCell ref="AB25:AG25"/>
    <mergeCell ref="AH25:AM25"/>
    <mergeCell ref="P24:U24"/>
    <mergeCell ref="I25:K25"/>
    <mergeCell ref="AT31:BA31"/>
    <mergeCell ref="AT32:BA32"/>
    <mergeCell ref="L23:O23"/>
    <mergeCell ref="AN24:AS24"/>
    <mergeCell ref="AN30:AS30"/>
    <mergeCell ref="AN29:AS29"/>
    <mergeCell ref="V28:AA28"/>
    <mergeCell ref="AL31:AM31"/>
    <mergeCell ref="P26:U26"/>
    <mergeCell ref="V26:AA26"/>
    <mergeCell ref="C11:D11"/>
    <mergeCell ref="C33:D33"/>
    <mergeCell ref="E33:BA33"/>
    <mergeCell ref="E11:BA11"/>
    <mergeCell ref="AP45:AR45"/>
    <mergeCell ref="AL41:AM41"/>
    <mergeCell ref="AN21:AS21"/>
    <mergeCell ref="AT25:BA26"/>
    <mergeCell ref="AT27:BA28"/>
    <mergeCell ref="AT29:BA30"/>
    <mergeCell ref="L30:O30"/>
    <mergeCell ref="N35:O35"/>
    <mergeCell ref="P35:Q35"/>
    <mergeCell ref="N36:O36"/>
    <mergeCell ref="C45:I45"/>
    <mergeCell ref="C38:D38"/>
    <mergeCell ref="C31:K31"/>
    <mergeCell ref="C32:K32"/>
    <mergeCell ref="P36:Q36"/>
    <mergeCell ref="P32:S32"/>
    <mergeCell ref="AT17:BA18"/>
    <mergeCell ref="L19:O19"/>
    <mergeCell ref="V21:AA21"/>
    <mergeCell ref="AB21:AG21"/>
    <mergeCell ref="AH21:AM21"/>
    <mergeCell ref="AS45:AT45"/>
    <mergeCell ref="AU45:AW45"/>
    <mergeCell ref="AX45:BA45"/>
    <mergeCell ref="L28:O28"/>
    <mergeCell ref="L29:O29"/>
    <mergeCell ref="AN19:AS19"/>
    <mergeCell ref="AN20:AS20"/>
    <mergeCell ref="C19:H20"/>
    <mergeCell ref="L24:O24"/>
    <mergeCell ref="L25:O25"/>
    <mergeCell ref="L26:O26"/>
    <mergeCell ref="P21:U21"/>
    <mergeCell ref="L22:O22"/>
    <mergeCell ref="I22:K22"/>
    <mergeCell ref="I23:K23"/>
    <mergeCell ref="AB17:AG17"/>
    <mergeCell ref="AB18:AG18"/>
    <mergeCell ref="AH17:AM17"/>
    <mergeCell ref="AH18:AM18"/>
    <mergeCell ref="AN17:AS17"/>
    <mergeCell ref="AN18:AS18"/>
    <mergeCell ref="P18:U18"/>
    <mergeCell ref="Z6:AY6"/>
    <mergeCell ref="P8:S8"/>
    <mergeCell ref="U8:X8"/>
    <mergeCell ref="Z8:AC8"/>
    <mergeCell ref="AL8:AO8"/>
    <mergeCell ref="J10:Z10"/>
    <mergeCell ref="AA10:AB10"/>
    <mergeCell ref="AE7:AJ7"/>
    <mergeCell ref="C17:K18"/>
    <mergeCell ref="I26:K26"/>
    <mergeCell ref="I27:K27"/>
    <mergeCell ref="I28:K28"/>
    <mergeCell ref="I29:K29"/>
    <mergeCell ref="I30:K30"/>
    <mergeCell ref="L17:O18"/>
    <mergeCell ref="L20:O20"/>
    <mergeCell ref="L21:O21"/>
    <mergeCell ref="I20:K20"/>
    <mergeCell ref="L27:O27"/>
    <mergeCell ref="C23:H24"/>
    <mergeCell ref="C25:H26"/>
    <mergeCell ref="C29:H30"/>
    <mergeCell ref="J7:M7"/>
    <mergeCell ref="P7:AA7"/>
    <mergeCell ref="V20:AA20"/>
    <mergeCell ref="P19:U19"/>
    <mergeCell ref="Z14:AE14"/>
    <mergeCell ref="Z15:AE15"/>
    <mergeCell ref="I19:K19"/>
    <mergeCell ref="C6:H6"/>
    <mergeCell ref="C7:H8"/>
    <mergeCell ref="C9:H10"/>
    <mergeCell ref="I9:J9"/>
    <mergeCell ref="I21:K21"/>
    <mergeCell ref="AH20:AM20"/>
    <mergeCell ref="S6:X6"/>
    <mergeCell ref="J8:M8"/>
    <mergeCell ref="AF8:AI8"/>
    <mergeCell ref="P20:U20"/>
    <mergeCell ref="P17:U17"/>
    <mergeCell ref="V17:AA17"/>
    <mergeCell ref="V18:AA18"/>
    <mergeCell ref="S4:AO4"/>
    <mergeCell ref="J6:Q6"/>
    <mergeCell ref="S9:BA9"/>
    <mergeCell ref="AV8:AY8"/>
    <mergeCell ref="AL7:AO7"/>
    <mergeCell ref="AQ8:AT8"/>
    <mergeCell ref="Q12:U12"/>
    <mergeCell ref="AB20:AG20"/>
    <mergeCell ref="AH19:AM19"/>
    <mergeCell ref="Z35:AA35"/>
    <mergeCell ref="T36:W36"/>
    <mergeCell ref="X36:Y36"/>
    <mergeCell ref="Z36:AA36"/>
    <mergeCell ref="AC34:AD34"/>
    <mergeCell ref="AC35:AD35"/>
    <mergeCell ref="AB19:AG19"/>
    <mergeCell ref="V19:AA19"/>
    <mergeCell ref="AJ37:AL37"/>
    <mergeCell ref="AM37:AO37"/>
    <mergeCell ref="E38:BA38"/>
    <mergeCell ref="E36:L36"/>
    <mergeCell ref="C37:L37"/>
    <mergeCell ref="R37:S37"/>
    <mergeCell ref="AE37:AG37"/>
    <mergeCell ref="AH37:AI37"/>
    <mergeCell ref="BD12:BD15"/>
    <mergeCell ref="BD6:BD9"/>
    <mergeCell ref="BD34:BD36"/>
    <mergeCell ref="BC34:BC36"/>
    <mergeCell ref="E34:L34"/>
    <mergeCell ref="E35:L35"/>
    <mergeCell ref="AF34:AL34"/>
    <mergeCell ref="AP34:AQ34"/>
    <mergeCell ref="N34:AA34"/>
    <mergeCell ref="AF35:AJ35"/>
    <mergeCell ref="E46:BA46"/>
    <mergeCell ref="D40:U40"/>
    <mergeCell ref="X39:Y41"/>
    <mergeCell ref="AH39:AK39"/>
    <mergeCell ref="AG45:AH45"/>
    <mergeCell ref="AL39:AM39"/>
    <mergeCell ref="AL40:AM40"/>
    <mergeCell ref="AN40:AO40"/>
    <mergeCell ref="Z45:AB45"/>
    <mergeCell ref="AC45:AD45"/>
    <mergeCell ref="AO2:AQ2"/>
    <mergeCell ref="G4:Q4"/>
    <mergeCell ref="BC39:BC41"/>
    <mergeCell ref="AC39:AG39"/>
    <mergeCell ref="AC40:AG40"/>
    <mergeCell ref="AC41:AG41"/>
    <mergeCell ref="AP39:AU39"/>
    <mergeCell ref="AF15:BA15"/>
    <mergeCell ref="Y37:AD37"/>
    <mergeCell ref="V37:W37"/>
    <mergeCell ref="BC19:BC20"/>
    <mergeCell ref="BD19:BD20"/>
    <mergeCell ref="AC36:BA36"/>
    <mergeCell ref="AK35:BA35"/>
    <mergeCell ref="BD39:BD41"/>
    <mergeCell ref="AJ45:AO45"/>
    <mergeCell ref="AH40:AK40"/>
    <mergeCell ref="AH41:AK41"/>
    <mergeCell ref="AN34:AO34"/>
    <mergeCell ref="AN39:AO39"/>
    <mergeCell ref="F2:AB2"/>
    <mergeCell ref="AP3:AT3"/>
    <mergeCell ref="C12:F15"/>
    <mergeCell ref="K9:R9"/>
    <mergeCell ref="C4:F4"/>
    <mergeCell ref="AG88:BA88"/>
    <mergeCell ref="AS12:BA12"/>
    <mergeCell ref="AR2:BA2"/>
    <mergeCell ref="C47:BA49"/>
    <mergeCell ref="B2:E2"/>
    <mergeCell ref="L12:P12"/>
    <mergeCell ref="G12:K12"/>
    <mergeCell ref="V12:Y15"/>
    <mergeCell ref="AF13:AK13"/>
    <mergeCell ref="AF14:BA14"/>
    <mergeCell ref="AL13:BA13"/>
    <mergeCell ref="Z12:AE12"/>
    <mergeCell ref="AO12:AR12"/>
    <mergeCell ref="AF12:AN12"/>
    <mergeCell ref="L13:P15"/>
    <mergeCell ref="AP52:AT52"/>
    <mergeCell ref="AU52:AW52"/>
    <mergeCell ref="AX52:AY52"/>
    <mergeCell ref="AZ52:BA52"/>
    <mergeCell ref="AU3:AW3"/>
    <mergeCell ref="AZ3:BA3"/>
    <mergeCell ref="AX3:AY3"/>
    <mergeCell ref="AQ7:AT7"/>
    <mergeCell ref="AV7:AY7"/>
    <mergeCell ref="AT19:BA20"/>
    <mergeCell ref="G13:K15"/>
    <mergeCell ref="B51:E51"/>
    <mergeCell ref="F51:AB51"/>
    <mergeCell ref="AO51:AQ51"/>
    <mergeCell ref="AR51:BA51"/>
    <mergeCell ref="Z39:AA39"/>
    <mergeCell ref="Z40:AA40"/>
    <mergeCell ref="Z41:AA41"/>
    <mergeCell ref="O37:Q37"/>
    <mergeCell ref="C46:D46"/>
    <mergeCell ref="BD23:BD26"/>
    <mergeCell ref="BC2:BD3"/>
    <mergeCell ref="BC47:BC49"/>
    <mergeCell ref="BD47:BD49"/>
    <mergeCell ref="G88:Y88"/>
    <mergeCell ref="C89:BA89"/>
    <mergeCell ref="C88:F88"/>
    <mergeCell ref="AB88:AF88"/>
    <mergeCell ref="Z13:AE13"/>
    <mergeCell ref="Q13:U15"/>
  </mergeCells>
  <dataValidations count="29">
    <dataValidation type="list" allowBlank="1" showInputMessage="1" showErrorMessage="1" sqref="C34 Z39">
      <formula1>$BF$30:$BF$31</formula1>
    </dataValidation>
    <dataValidation type="list" allowBlank="1" showInputMessage="1" showErrorMessage="1" sqref="C35 Z40">
      <formula1>$BF$32:$BF$33</formula1>
    </dataValidation>
    <dataValidation type="list" allowBlank="1" showInputMessage="1" showErrorMessage="1" sqref="C36 Z41 Z44">
      <formula1>$BF$34:$BF$35</formula1>
    </dataValidation>
    <dataValidation type="whole" allowBlank="1" showInputMessage="1" showErrorMessage="1" imeMode="off" sqref="P21:AS30">
      <formula1>0</formula1>
      <formula2>99</formula2>
    </dataValidation>
    <dataValidation type="whole" allowBlank="1" showInputMessage="1" showErrorMessage="1" imeMode="off" sqref="P19:AS20">
      <formula1>0</formula1>
      <formula2>16</formula2>
    </dataValidation>
    <dataValidation allowBlank="1" showInputMessage="1" showErrorMessage="1" imeMode="fullKatakana" sqref="L73:Q87 AL57:AQ87 AF14"/>
    <dataValidation allowBlank="1" showInputMessage="1" showErrorMessage="1" imeMode="on" sqref="AF12 AF15 AS12"/>
    <dataValidation type="list" allowBlank="1" showInputMessage="1" showErrorMessage="1" sqref="AT10">
      <formula1>$BF$9:$BF$11</formula1>
    </dataValidation>
    <dataValidation type="whole" allowBlank="1" showInputMessage="1" showErrorMessage="1" imeMode="off" sqref="N35:O36 AN34:AO34">
      <formula1>1</formula1>
      <formula2>9</formula2>
    </dataValidation>
    <dataValidation type="list" allowBlank="1" showInputMessage="1" showErrorMessage="1" sqref="AC34:AD34">
      <formula1>$BF$36:$BF$37</formula1>
    </dataValidation>
    <dataValidation type="list" allowBlank="1" showInputMessage="1" showErrorMessage="1" sqref="AC35:AD35">
      <formula1>$BF$38:$BF$39</formula1>
    </dataValidation>
    <dataValidation type="whole" allowBlank="1" showInputMessage="1" showErrorMessage="1" imeMode="off" sqref="AJ37:AL37 AU45:AW45">
      <formula1>0</formula1>
      <formula2>59</formula2>
    </dataValidation>
    <dataValidation type="whole" allowBlank="1" showInputMessage="1" showErrorMessage="1" imeMode="off" sqref="AE37:AG37 AP45:AR45">
      <formula1>0</formula1>
      <formula2>24</formula2>
    </dataValidation>
    <dataValidation type="list" allowBlank="1" showInputMessage="1" showErrorMessage="1" imeMode="on" sqref="R37:S37 AC50:AD50 AC45:AD45">
      <formula1>$BG$31:$BG$33</formula1>
    </dataValidation>
    <dataValidation type="list" allowBlank="1" showInputMessage="1" showErrorMessage="1" sqref="Y37 AI50 AJ45">
      <formula1>$BG$34:$BG$36</formula1>
    </dataValidation>
    <dataValidation type="list" allowBlank="1" showInputMessage="1" showErrorMessage="1" sqref="G4 I53">
      <formula1>$BF$4:$BI$4</formula1>
    </dataValidation>
    <dataValidation allowBlank="1" showInputMessage="1" showErrorMessage="1" imeMode="hiragana" sqref="AT19:BA32 AC36:BA36 AK35:BA35 AF57:AK87 F73:K87 C47:BA49"/>
    <dataValidation type="list" allowBlank="1" showInputMessage="1" showErrorMessage="1" sqref="N34:AA34">
      <formula1>$BG$37:$BK$37</formula1>
    </dataValidation>
    <dataValidation type="list" allowBlank="1" showInputMessage="1" showErrorMessage="1" sqref="AB64:AC87">
      <formula1>$BF$58:$BF$62</formula1>
    </dataValidation>
    <dataValidation type="list" allowBlank="1" showInputMessage="1" showErrorMessage="1" sqref="D57:E87 AD57:AE87">
      <formula1>$BG$59:$BG$61</formula1>
    </dataValidation>
    <dataValidation type="list" allowBlank="1" showInputMessage="1" showErrorMessage="1" sqref="R57:AA87 AR57:BA87">
      <formula1>$BG$57:$BG$58</formula1>
    </dataValidation>
    <dataValidation type="list" allowBlank="1" showInputMessage="1" showErrorMessage="1" sqref="AF13">
      <formula1>$BF$12:$BF$14</formula1>
    </dataValidation>
    <dataValidation type="whole" allowBlank="1" showInputMessage="1" showErrorMessage="1" imeMode="off" sqref="V31:Y32 P31:S32 AB31:AE32 AH31:AK32 AN31:AQ32">
      <formula1>0</formula1>
      <formula2>999</formula2>
    </dataValidation>
    <dataValidation allowBlank="1" showInputMessage="1" showErrorMessage="1" imeMode="off" sqref="AL13:BA13"/>
    <dataValidation type="list" allowBlank="1" showInputMessage="1" showErrorMessage="1" sqref="G13:U15">
      <formula1>$BF$17:$BF$21</formula1>
    </dataValidation>
    <dataValidation type="list" allowBlank="1" showInputMessage="1" showErrorMessage="1" sqref="AH43 X43 N43 D43 AR43">
      <formula1>$BG$56:$BG$57</formula1>
    </dataValidation>
    <dataValidation type="list" allowBlank="1" showInputMessage="1" showErrorMessage="1" imeMode="on" sqref="R50">
      <formula1>$BF$40:$BF$49</formula1>
    </dataValidation>
    <dataValidation type="list" allowBlank="1" showInputMessage="1" showErrorMessage="1" imeMode="on" sqref="R45:Y45">
      <formula1>$BF$40:$BF$45</formula1>
    </dataValidation>
    <dataValidation type="list" allowBlank="1" showInputMessage="1" showErrorMessage="1" sqref="D40:U40">
      <formula1>$BG$40:$BG$43</formula1>
    </dataValidation>
  </dataValidations>
  <printOptions/>
  <pageMargins left="0.6299212598425197" right="0.4330708661417323" top="0.35433070866141736" bottom="0.35433070866141736" header="0.31496062992125984" footer="0.31496062992125984"/>
  <pageSetup horizontalDpi="600" verticalDpi="600" orientation="portrait" paperSize="9" r:id="rId4"/>
  <rowBreaks count="1" manualBreakCount="1">
    <brk id="50" min="1" max="53" man="1"/>
  </rowBreaks>
  <ignoredErrors>
    <ignoredError sqref="C11 C33 C38"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B1:AK38"/>
  <sheetViews>
    <sheetView zoomScalePageLayoutView="0" workbookViewId="0" topLeftCell="B1">
      <selection activeCell="G33" sqref="G33"/>
    </sheetView>
  </sheetViews>
  <sheetFormatPr defaultColWidth="9.00390625" defaultRowHeight="13.5"/>
  <cols>
    <col min="1" max="1" width="2.50390625" style="0" customWidth="1"/>
    <col min="2" max="2" width="1.25" style="0" customWidth="1"/>
    <col min="3" max="4" width="2.50390625" style="0" customWidth="1"/>
    <col min="5" max="6" width="8.75390625" style="0" customWidth="1"/>
    <col min="7" max="7" width="5.00390625" style="0" customWidth="1"/>
    <col min="8" max="8" width="6.25390625" style="0" customWidth="1"/>
    <col min="9" max="10" width="5.00390625" style="0" customWidth="1"/>
    <col min="11" max="12" width="2.50390625" style="0" customWidth="1"/>
    <col min="13" max="14" width="8.75390625" style="0" customWidth="1"/>
    <col min="15" max="15" width="5.00390625" style="0" customWidth="1"/>
    <col min="16" max="16" width="6.125" style="0" customWidth="1"/>
    <col min="17" max="17" width="5.00390625" style="0" customWidth="1"/>
    <col min="18" max="18" width="9.875" style="0" customWidth="1"/>
    <col min="19" max="19" width="4.375" style="0" customWidth="1"/>
    <col min="20" max="20" width="1.25" style="0" customWidth="1"/>
  </cols>
  <sheetData>
    <row r="1" spans="2:20" s="143" customFormat="1" ht="49.5" customHeight="1">
      <c r="B1" s="686" t="s">
        <v>378</v>
      </c>
      <c r="C1" s="687"/>
      <c r="D1" s="687"/>
      <c r="E1" s="687"/>
      <c r="F1" s="687"/>
      <c r="G1" s="687"/>
      <c r="H1" s="687"/>
      <c r="I1" s="687"/>
      <c r="J1" s="687"/>
      <c r="K1" s="687"/>
      <c r="L1" s="687"/>
      <c r="M1" s="687"/>
      <c r="N1" s="687"/>
      <c r="O1" s="687"/>
      <c r="P1" s="687"/>
      <c r="Q1" s="687"/>
      <c r="R1" s="687"/>
      <c r="S1" s="687"/>
      <c r="T1" s="687"/>
    </row>
    <row r="2" ht="30" customHeight="1">
      <c r="S2" s="283" t="s">
        <v>293</v>
      </c>
    </row>
    <row r="3" ht="13.5">
      <c r="C3" t="s">
        <v>276</v>
      </c>
    </row>
    <row r="4" spans="3:19" ht="18.75" customHeight="1">
      <c r="C4" s="983" t="s">
        <v>277</v>
      </c>
      <c r="D4" s="983"/>
      <c r="E4" s="983"/>
      <c r="F4" s="983"/>
      <c r="G4" s="983"/>
      <c r="H4" s="983"/>
      <c r="I4" s="983"/>
      <c r="J4" s="983"/>
      <c r="K4" s="983"/>
      <c r="L4" s="983"/>
      <c r="M4" s="983"/>
      <c r="N4" s="983"/>
      <c r="O4" s="983"/>
      <c r="P4" s="983"/>
      <c r="Q4" s="983"/>
      <c r="R4" s="224"/>
      <c r="S4" s="189"/>
    </row>
    <row r="5" spans="3:18" ht="19.5" thickBot="1">
      <c r="C5" s="973" t="s">
        <v>278</v>
      </c>
      <c r="D5" s="973"/>
      <c r="E5" s="973"/>
      <c r="F5" s="973"/>
      <c r="G5" s="973"/>
      <c r="H5" s="973"/>
      <c r="I5" s="973"/>
      <c r="J5" s="973"/>
      <c r="K5" s="973"/>
      <c r="L5" s="973"/>
      <c r="M5" s="973"/>
      <c r="N5" s="973"/>
      <c r="O5" s="973"/>
      <c r="P5" s="973"/>
      <c r="Q5" s="973"/>
      <c r="R5" s="225"/>
    </row>
    <row r="6" spans="4:16" s="34" customFormat="1" ht="22.5" customHeight="1" thickBot="1">
      <c r="D6" s="954" t="s">
        <v>279</v>
      </c>
      <c r="E6" s="955"/>
      <c r="F6" s="974">
        <f>'入力'!C9&amp;'入力'!D9</f>
      </c>
      <c r="G6" s="975"/>
      <c r="H6" s="975"/>
      <c r="I6" s="975"/>
      <c r="J6" s="975"/>
      <c r="K6" s="975"/>
      <c r="L6" s="976" t="s">
        <v>109</v>
      </c>
      <c r="M6" s="976"/>
      <c r="N6" s="731" t="str">
        <f>IF('入力'!C6="","男子 ・ 女子",'入力'!C6)</f>
        <v>男子 ・ 女子</v>
      </c>
      <c r="O6" s="732"/>
      <c r="P6" s="734"/>
    </row>
    <row r="7" s="34" customFormat="1" ht="7.5" customHeight="1" thickBot="1"/>
    <row r="8" spans="3:19" s="34" customFormat="1" ht="37.5" customHeight="1" thickBot="1">
      <c r="C8" s="961" t="s">
        <v>285</v>
      </c>
      <c r="D8" s="962"/>
      <c r="E8" s="962"/>
      <c r="F8" s="962"/>
      <c r="G8" s="962"/>
      <c r="H8" s="962"/>
      <c r="I8" s="963"/>
      <c r="K8" s="961" t="s">
        <v>286</v>
      </c>
      <c r="L8" s="962"/>
      <c r="M8" s="962"/>
      <c r="N8" s="962"/>
      <c r="O8" s="962"/>
      <c r="P8" s="962"/>
      <c r="Q8" s="962"/>
      <c r="R8" s="962"/>
      <c r="S8" s="963"/>
    </row>
    <row r="9" spans="3:21" s="34" customFormat="1" ht="22.5" customHeight="1">
      <c r="C9" s="956" t="s">
        <v>280</v>
      </c>
      <c r="D9" s="970"/>
      <c r="E9" s="957"/>
      <c r="F9" s="964">
        <f>IF($N$9="","",'入力'!C26)</f>
      </c>
      <c r="G9" s="965"/>
      <c r="H9" s="966">
        <f>IF($N$9="","",'入力'!D26)</f>
      </c>
      <c r="I9" s="966"/>
      <c r="J9" s="234">
        <f>IF(N9="","","→")</f>
      </c>
      <c r="K9" s="971" t="s">
        <v>280</v>
      </c>
      <c r="L9" s="452"/>
      <c r="M9" s="440"/>
      <c r="N9" s="984"/>
      <c r="O9" s="985"/>
      <c r="P9" s="985"/>
      <c r="Q9" s="985"/>
      <c r="R9" s="985"/>
      <c r="S9" s="986"/>
      <c r="U9" s="34" t="s">
        <v>288</v>
      </c>
    </row>
    <row r="10" spans="3:19" s="34" customFormat="1" ht="22.5" customHeight="1">
      <c r="C10" s="953" t="s">
        <v>20</v>
      </c>
      <c r="D10" s="497"/>
      <c r="E10" s="842"/>
      <c r="F10" s="967">
        <f>IF($N$10="","",'入力'!C27)</f>
      </c>
      <c r="G10" s="968"/>
      <c r="H10" s="736">
        <f>IF($N$10="","",'入力'!D27)</f>
      </c>
      <c r="I10" s="969"/>
      <c r="J10" s="234">
        <f>IF(N10="","","→")</f>
      </c>
      <c r="K10" s="953" t="s">
        <v>20</v>
      </c>
      <c r="L10" s="497"/>
      <c r="M10" s="842"/>
      <c r="N10" s="762"/>
      <c r="O10" s="763"/>
      <c r="P10" s="763"/>
      <c r="Q10" s="763"/>
      <c r="R10" s="763"/>
      <c r="S10" s="977"/>
    </row>
    <row r="11" spans="3:19" s="34" customFormat="1" ht="22.5" customHeight="1">
      <c r="C11" s="953" t="s">
        <v>281</v>
      </c>
      <c r="D11" s="497"/>
      <c r="E11" s="842"/>
      <c r="F11" s="967">
        <f>IF($N$11="","",'入力'!C28)</f>
      </c>
      <c r="G11" s="968"/>
      <c r="H11" s="736">
        <f>IF($N$11="","",'入力'!D28)</f>
      </c>
      <c r="I11" s="969"/>
      <c r="J11" s="234">
        <f>IF(N11="","","→")</f>
      </c>
      <c r="K11" s="953" t="s">
        <v>281</v>
      </c>
      <c r="L11" s="497"/>
      <c r="M11" s="842"/>
      <c r="N11" s="762"/>
      <c r="O11" s="763"/>
      <c r="P11" s="763"/>
      <c r="Q11" s="763"/>
      <c r="R11" s="763"/>
      <c r="S11" s="977"/>
    </row>
    <row r="12" spans="3:19" s="34" customFormat="1" ht="22.5" customHeight="1" thickBot="1">
      <c r="C12" s="959" t="s">
        <v>282</v>
      </c>
      <c r="D12" s="972"/>
      <c r="E12" s="960"/>
      <c r="F12" s="967">
        <f>IF($N$12="","",'入力'!C33)</f>
      </c>
      <c r="G12" s="968"/>
      <c r="H12" s="736">
        <f>IF($N$12="","",'入力'!D33)</f>
      </c>
      <c r="I12" s="969"/>
      <c r="J12" s="234">
        <f>IF(N12="","","→")</f>
      </c>
      <c r="K12" s="959" t="s">
        <v>282</v>
      </c>
      <c r="L12" s="972"/>
      <c r="M12" s="960"/>
      <c r="N12" s="978"/>
      <c r="O12" s="979"/>
      <c r="P12" s="979"/>
      <c r="Q12" s="979"/>
      <c r="R12" s="979"/>
      <c r="S12" s="980"/>
    </row>
    <row r="13" spans="3:19" s="34" customFormat="1" ht="22.5" customHeight="1" thickBot="1">
      <c r="C13" s="954" t="s">
        <v>5</v>
      </c>
      <c r="D13" s="955"/>
      <c r="E13" s="732" t="s">
        <v>116</v>
      </c>
      <c r="F13" s="955"/>
      <c r="G13" s="226" t="s">
        <v>6</v>
      </c>
      <c r="H13" s="732" t="s">
        <v>9</v>
      </c>
      <c r="I13" s="734"/>
      <c r="J13" s="66" t="s">
        <v>287</v>
      </c>
      <c r="K13" s="954" t="s">
        <v>5</v>
      </c>
      <c r="L13" s="955"/>
      <c r="M13" s="732" t="s">
        <v>116</v>
      </c>
      <c r="N13" s="955"/>
      <c r="O13" s="226" t="s">
        <v>6</v>
      </c>
      <c r="P13" s="732" t="s">
        <v>9</v>
      </c>
      <c r="Q13" s="732"/>
      <c r="R13" s="988" t="s">
        <v>16</v>
      </c>
      <c r="S13" s="989"/>
    </row>
    <row r="14" spans="3:19" s="34" customFormat="1" ht="22.5" customHeight="1">
      <c r="C14" s="956">
        <v>4</v>
      </c>
      <c r="D14" s="957"/>
      <c r="E14" s="236">
        <f>IF($M14="","",'入力'!C41)</f>
      </c>
      <c r="F14" s="237">
        <f>IF($M14="","",'入力'!D41)</f>
      </c>
      <c r="G14" s="238">
        <f>IF($M14="","",'入力'!G41)</f>
      </c>
      <c r="H14" s="239">
        <f>IF($M14="","",'入力'!L41)</f>
      </c>
      <c r="I14" s="228" t="s">
        <v>284</v>
      </c>
      <c r="J14" s="234">
        <f>IF(M14="","","→")</f>
      </c>
      <c r="K14" s="956">
        <v>4</v>
      </c>
      <c r="L14" s="957"/>
      <c r="M14" s="355"/>
      <c r="N14" s="356"/>
      <c r="O14" s="357"/>
      <c r="P14" s="358"/>
      <c r="Q14" s="227" t="s">
        <v>284</v>
      </c>
      <c r="R14" s="990"/>
      <c r="S14" s="991"/>
    </row>
    <row r="15" spans="3:19" s="34" customFormat="1" ht="22.5" customHeight="1">
      <c r="C15" s="953">
        <v>5</v>
      </c>
      <c r="D15" s="842"/>
      <c r="E15" s="240">
        <f>IF($M15="","",'入力'!C42)</f>
      </c>
      <c r="F15" s="241">
        <f>IF($M15="","",'入力'!D42)</f>
      </c>
      <c r="G15" s="242">
        <f>IF($M15="","",'入力'!G42)</f>
      </c>
      <c r="H15" s="243">
        <f>IF($M15="","",'入力'!L42)</f>
      </c>
      <c r="I15" s="229" t="s">
        <v>283</v>
      </c>
      <c r="J15" s="234">
        <f aca="true" t="shared" si="0" ref="J15:J28">IF(N15="","","→")</f>
      </c>
      <c r="K15" s="953">
        <v>5</v>
      </c>
      <c r="L15" s="842"/>
      <c r="M15" s="359"/>
      <c r="N15" s="360"/>
      <c r="O15" s="361"/>
      <c r="P15" s="362"/>
      <c r="Q15" s="99" t="s">
        <v>283</v>
      </c>
      <c r="R15" s="981"/>
      <c r="S15" s="982"/>
    </row>
    <row r="16" spans="3:19" s="34" customFormat="1" ht="22.5" customHeight="1">
      <c r="C16" s="958">
        <v>6</v>
      </c>
      <c r="D16" s="439"/>
      <c r="E16" s="244">
        <f>IF($M16="","",'入力'!C43)</f>
      </c>
      <c r="F16" s="245">
        <f>IF($M16="","",'入力'!D43)</f>
      </c>
      <c r="G16" s="246">
        <f>IF($M16="","",'入力'!G43)</f>
      </c>
      <c r="H16" s="247">
        <f>IF($M16="","",'入力'!L43)</f>
      </c>
      <c r="I16" s="230" t="s">
        <v>283</v>
      </c>
      <c r="J16" s="234">
        <f t="shared" si="0"/>
      </c>
      <c r="K16" s="958">
        <v>6</v>
      </c>
      <c r="L16" s="439"/>
      <c r="M16" s="363"/>
      <c r="N16" s="364"/>
      <c r="O16" s="365"/>
      <c r="P16" s="366"/>
      <c r="Q16" s="100" t="s">
        <v>283</v>
      </c>
      <c r="R16" s="981"/>
      <c r="S16" s="982"/>
    </row>
    <row r="17" spans="3:19" s="34" customFormat="1" ht="22.5" customHeight="1">
      <c r="C17" s="953">
        <v>7</v>
      </c>
      <c r="D17" s="842"/>
      <c r="E17" s="244">
        <f>IF($M17="","",'入力'!C44)</f>
      </c>
      <c r="F17" s="245">
        <f>IF($M17="","",'入力'!D44)</f>
      </c>
      <c r="G17" s="246">
        <f>IF($M17="","",'入力'!G44)</f>
      </c>
      <c r="H17" s="247">
        <f>IF($M17="","",'入力'!L44)</f>
      </c>
      <c r="I17" s="229" t="s">
        <v>283</v>
      </c>
      <c r="J17" s="234">
        <f t="shared" si="0"/>
      </c>
      <c r="K17" s="953">
        <v>7</v>
      </c>
      <c r="L17" s="842"/>
      <c r="M17" s="359"/>
      <c r="N17" s="360"/>
      <c r="O17" s="361"/>
      <c r="P17" s="362"/>
      <c r="Q17" s="99" t="s">
        <v>283</v>
      </c>
      <c r="R17" s="981"/>
      <c r="S17" s="982"/>
    </row>
    <row r="18" spans="3:19" s="34" customFormat="1" ht="22.5" customHeight="1">
      <c r="C18" s="951">
        <v>8</v>
      </c>
      <c r="D18" s="952"/>
      <c r="E18" s="244">
        <f>IF($M18="","",'入力'!C45)</f>
      </c>
      <c r="F18" s="245">
        <f>IF($M18="","",'入力'!D45)</f>
      </c>
      <c r="G18" s="246">
        <f>IF($M18="","",'入力'!G45)</f>
      </c>
      <c r="H18" s="247">
        <f>IF($M18="","",'入力'!L45)</f>
      </c>
      <c r="I18" s="230" t="s">
        <v>283</v>
      </c>
      <c r="J18" s="234">
        <f t="shared" si="0"/>
      </c>
      <c r="K18" s="951">
        <v>8</v>
      </c>
      <c r="L18" s="952"/>
      <c r="M18" s="367"/>
      <c r="N18" s="368"/>
      <c r="O18" s="369"/>
      <c r="P18" s="366"/>
      <c r="Q18" s="100" t="s">
        <v>283</v>
      </c>
      <c r="R18" s="981"/>
      <c r="S18" s="982"/>
    </row>
    <row r="19" spans="3:19" s="34" customFormat="1" ht="22.5" customHeight="1">
      <c r="C19" s="953">
        <v>9</v>
      </c>
      <c r="D19" s="842"/>
      <c r="E19" s="244">
        <f>IF($M19="","",'入力'!C46)</f>
      </c>
      <c r="F19" s="245">
        <f>IF($M19="","",'入力'!D46)</f>
      </c>
      <c r="G19" s="246">
        <f>IF($M19="","",'入力'!G46)</f>
      </c>
      <c r="H19" s="247">
        <f>IF($M19="","",'入力'!L46)</f>
      </c>
      <c r="I19" s="229" t="s">
        <v>283</v>
      </c>
      <c r="J19" s="234">
        <f t="shared" si="0"/>
      </c>
      <c r="K19" s="953">
        <v>9</v>
      </c>
      <c r="L19" s="842"/>
      <c r="M19" s="359"/>
      <c r="N19" s="360"/>
      <c r="O19" s="361"/>
      <c r="P19" s="362"/>
      <c r="Q19" s="99" t="s">
        <v>283</v>
      </c>
      <c r="R19" s="981"/>
      <c r="S19" s="982"/>
    </row>
    <row r="20" spans="3:19" s="34" customFormat="1" ht="22.5" customHeight="1">
      <c r="C20" s="951">
        <v>10</v>
      </c>
      <c r="D20" s="952"/>
      <c r="E20" s="244">
        <f>IF($M20="","",'入力'!C47)</f>
      </c>
      <c r="F20" s="245">
        <f>IF($M20="","",'入力'!D47)</f>
      </c>
      <c r="G20" s="246">
        <f>IF($M20="","",'入力'!G47)</f>
      </c>
      <c r="H20" s="247">
        <f>IF($M20="","",'入力'!L47)</f>
      </c>
      <c r="I20" s="230" t="s">
        <v>283</v>
      </c>
      <c r="J20" s="234">
        <f t="shared" si="0"/>
      </c>
      <c r="K20" s="951">
        <v>10</v>
      </c>
      <c r="L20" s="952"/>
      <c r="M20" s="367"/>
      <c r="N20" s="368"/>
      <c r="O20" s="369"/>
      <c r="P20" s="366"/>
      <c r="Q20" s="100" t="s">
        <v>283</v>
      </c>
      <c r="R20" s="981"/>
      <c r="S20" s="982"/>
    </row>
    <row r="21" spans="3:19" s="34" customFormat="1" ht="22.5" customHeight="1">
      <c r="C21" s="953">
        <v>11</v>
      </c>
      <c r="D21" s="842"/>
      <c r="E21" s="244">
        <f>IF($M21="","",'入力'!C48)</f>
      </c>
      <c r="F21" s="245">
        <f>IF($M21="","",'入力'!D48)</f>
      </c>
      <c r="G21" s="246">
        <f>IF($M21="","",'入力'!G48)</f>
      </c>
      <c r="H21" s="247">
        <f>IF($M21="","",'入力'!L48)</f>
      </c>
      <c r="I21" s="229" t="s">
        <v>283</v>
      </c>
      <c r="J21" s="234">
        <f t="shared" si="0"/>
      </c>
      <c r="K21" s="953">
        <v>11</v>
      </c>
      <c r="L21" s="842"/>
      <c r="M21" s="359"/>
      <c r="N21" s="360"/>
      <c r="O21" s="361"/>
      <c r="P21" s="362"/>
      <c r="Q21" s="99" t="s">
        <v>283</v>
      </c>
      <c r="R21" s="981"/>
      <c r="S21" s="982"/>
    </row>
    <row r="22" spans="3:19" s="34" customFormat="1" ht="22.5" customHeight="1">
      <c r="C22" s="951">
        <v>12</v>
      </c>
      <c r="D22" s="952"/>
      <c r="E22" s="244">
        <f>IF($M22="","",'入力'!C49)</f>
      </c>
      <c r="F22" s="245">
        <f>IF($M22="","",'入力'!D49)</f>
      </c>
      <c r="G22" s="246">
        <f>IF($M22="","",'入力'!G49)</f>
      </c>
      <c r="H22" s="247">
        <f>IF($M22="","",'入力'!L49)</f>
      </c>
      <c r="I22" s="230" t="s">
        <v>283</v>
      </c>
      <c r="J22" s="234">
        <f t="shared" si="0"/>
      </c>
      <c r="K22" s="951">
        <v>12</v>
      </c>
      <c r="L22" s="952"/>
      <c r="M22" s="367"/>
      <c r="N22" s="368"/>
      <c r="O22" s="369"/>
      <c r="P22" s="366"/>
      <c r="Q22" s="100" t="s">
        <v>283</v>
      </c>
      <c r="R22" s="981"/>
      <c r="S22" s="982"/>
    </row>
    <row r="23" spans="3:19" s="34" customFormat="1" ht="22.5" customHeight="1">
      <c r="C23" s="953">
        <v>13</v>
      </c>
      <c r="D23" s="842"/>
      <c r="E23" s="244">
        <f>IF($M23="","",'入力'!C50)</f>
      </c>
      <c r="F23" s="245">
        <f>IF($M23="","",'入力'!D50)</f>
      </c>
      <c r="G23" s="246">
        <f>IF($M23="","",'入力'!G50)</f>
      </c>
      <c r="H23" s="247">
        <f>IF($M23="","",'入力'!L50)</f>
      </c>
      <c r="I23" s="229" t="s">
        <v>283</v>
      </c>
      <c r="J23" s="234">
        <f t="shared" si="0"/>
      </c>
      <c r="K23" s="953">
        <v>13</v>
      </c>
      <c r="L23" s="842"/>
      <c r="M23" s="359"/>
      <c r="N23" s="360"/>
      <c r="O23" s="361"/>
      <c r="P23" s="362"/>
      <c r="Q23" s="99" t="s">
        <v>283</v>
      </c>
      <c r="R23" s="981"/>
      <c r="S23" s="982"/>
    </row>
    <row r="24" spans="3:19" s="34" customFormat="1" ht="22.5" customHeight="1">
      <c r="C24" s="951">
        <v>14</v>
      </c>
      <c r="D24" s="952"/>
      <c r="E24" s="244">
        <f>IF($M24="","",'入力'!C51)</f>
      </c>
      <c r="F24" s="245">
        <f>IF($M24="","",'入力'!D51)</f>
      </c>
      <c r="G24" s="246">
        <f>IF($M24="","",'入力'!G51)</f>
      </c>
      <c r="H24" s="247">
        <f>IF($M24="","",'入力'!L51)</f>
      </c>
      <c r="I24" s="230" t="s">
        <v>283</v>
      </c>
      <c r="J24" s="234">
        <f t="shared" si="0"/>
      </c>
      <c r="K24" s="951">
        <v>14</v>
      </c>
      <c r="L24" s="952"/>
      <c r="M24" s="367"/>
      <c r="N24" s="368"/>
      <c r="O24" s="369"/>
      <c r="P24" s="366"/>
      <c r="Q24" s="100" t="s">
        <v>283</v>
      </c>
      <c r="R24" s="981"/>
      <c r="S24" s="982"/>
    </row>
    <row r="25" spans="3:19" s="34" customFormat="1" ht="22.5" customHeight="1">
      <c r="C25" s="953">
        <v>15</v>
      </c>
      <c r="D25" s="842"/>
      <c r="E25" s="244">
        <f>IF($M25="","",'入力'!C52)</f>
      </c>
      <c r="F25" s="245">
        <f>IF($M25="","",'入力'!D52)</f>
      </c>
      <c r="G25" s="246">
        <f>IF($M25="","",'入力'!G52)</f>
      </c>
      <c r="H25" s="247">
        <f>IF($M25="","",'入力'!L52)</f>
      </c>
      <c r="I25" s="229" t="s">
        <v>283</v>
      </c>
      <c r="J25" s="234">
        <f t="shared" si="0"/>
      </c>
      <c r="K25" s="953">
        <v>15</v>
      </c>
      <c r="L25" s="842"/>
      <c r="M25" s="359"/>
      <c r="N25" s="360"/>
      <c r="O25" s="361"/>
      <c r="P25" s="362"/>
      <c r="Q25" s="99" t="s">
        <v>283</v>
      </c>
      <c r="R25" s="981"/>
      <c r="S25" s="982"/>
    </row>
    <row r="26" spans="3:19" s="34" customFormat="1" ht="22.5" customHeight="1">
      <c r="C26" s="951">
        <v>16</v>
      </c>
      <c r="D26" s="952"/>
      <c r="E26" s="244">
        <f>IF($M26="","",'入力'!C53)</f>
      </c>
      <c r="F26" s="245">
        <f>IF($M26="","",'入力'!D53)</f>
      </c>
      <c r="G26" s="246">
        <f>IF($M26="","",'入力'!G53)</f>
      </c>
      <c r="H26" s="247">
        <f>IF($M26="","",'入力'!L53)</f>
      </c>
      <c r="I26" s="230" t="s">
        <v>283</v>
      </c>
      <c r="J26" s="234">
        <f t="shared" si="0"/>
      </c>
      <c r="K26" s="951">
        <v>16</v>
      </c>
      <c r="L26" s="952"/>
      <c r="M26" s="367"/>
      <c r="N26" s="368"/>
      <c r="O26" s="369"/>
      <c r="P26" s="366"/>
      <c r="Q26" s="100" t="s">
        <v>283</v>
      </c>
      <c r="R26" s="981"/>
      <c r="S26" s="982"/>
    </row>
    <row r="27" spans="3:19" s="34" customFormat="1" ht="22.5" customHeight="1">
      <c r="C27" s="953">
        <v>17</v>
      </c>
      <c r="D27" s="842"/>
      <c r="E27" s="244">
        <f>IF($M27="","",'入力'!C54)</f>
      </c>
      <c r="F27" s="245">
        <f>IF($M27="","",'入力'!D54)</f>
      </c>
      <c r="G27" s="246">
        <f>IF($M27="","",'入力'!G54)</f>
      </c>
      <c r="H27" s="247">
        <f>IF($M27="","",'入力'!L54)</f>
      </c>
      <c r="I27" s="229" t="s">
        <v>283</v>
      </c>
      <c r="J27" s="234">
        <f t="shared" si="0"/>
      </c>
      <c r="K27" s="953">
        <v>17</v>
      </c>
      <c r="L27" s="842"/>
      <c r="M27" s="359"/>
      <c r="N27" s="360"/>
      <c r="O27" s="361"/>
      <c r="P27" s="362"/>
      <c r="Q27" s="99" t="s">
        <v>283</v>
      </c>
      <c r="R27" s="981"/>
      <c r="S27" s="982"/>
    </row>
    <row r="28" spans="3:19" s="34" customFormat="1" ht="22.5" customHeight="1" thickBot="1">
      <c r="C28" s="959">
        <v>18</v>
      </c>
      <c r="D28" s="960"/>
      <c r="E28" s="248">
        <f>IF($M28="","",'入力'!C55)</f>
      </c>
      <c r="F28" s="249">
        <f>IF($M28="","",'入力'!D55)</f>
      </c>
      <c r="G28" s="250">
        <f>IF($M28="","",'入力'!G55)</f>
      </c>
      <c r="H28" s="251">
        <f>IF($M28="","",'入力'!L55)</f>
      </c>
      <c r="I28" s="233" t="s">
        <v>283</v>
      </c>
      <c r="J28" s="234">
        <f t="shared" si="0"/>
      </c>
      <c r="K28" s="959">
        <v>18</v>
      </c>
      <c r="L28" s="960"/>
      <c r="M28" s="370"/>
      <c r="N28" s="371"/>
      <c r="O28" s="372"/>
      <c r="P28" s="373"/>
      <c r="Q28" s="232" t="s">
        <v>283</v>
      </c>
      <c r="R28" s="992"/>
      <c r="S28" s="993"/>
    </row>
    <row r="29" spans="3:18" ht="7.5" customHeight="1" thickBot="1">
      <c r="C29" s="700"/>
      <c r="D29" s="700"/>
      <c r="E29" s="700"/>
      <c r="F29" s="700"/>
      <c r="G29" s="700"/>
      <c r="H29" s="700"/>
      <c r="I29" s="700"/>
      <c r="J29" s="700"/>
      <c r="K29" s="700"/>
      <c r="L29" s="700"/>
      <c r="M29" s="700"/>
      <c r="N29" s="700"/>
      <c r="O29" s="700"/>
      <c r="P29" s="700"/>
      <c r="Q29" s="700"/>
      <c r="R29" s="211"/>
    </row>
    <row r="30" spans="4:19" ht="22.5" customHeight="1" thickBot="1">
      <c r="D30" s="954" t="s">
        <v>289</v>
      </c>
      <c r="E30" s="732"/>
      <c r="F30" s="732"/>
      <c r="G30" s="732"/>
      <c r="H30" s="732"/>
      <c r="I30" s="732"/>
      <c r="J30" s="731"/>
      <c r="K30" s="732"/>
      <c r="L30" s="732"/>
      <c r="M30" s="732"/>
      <c r="N30" s="732"/>
      <c r="O30" s="732"/>
      <c r="P30" s="732"/>
      <c r="Q30" s="734"/>
      <c r="R30" s="231"/>
      <c r="S30" s="189"/>
    </row>
    <row r="31" spans="3:37" ht="22.5" customHeight="1">
      <c r="C31" s="235"/>
      <c r="D31" s="995" t="s">
        <v>459</v>
      </c>
      <c r="E31" s="995"/>
      <c r="F31" s="995"/>
      <c r="G31" s="995"/>
      <c r="H31" s="995"/>
      <c r="I31" s="995"/>
      <c r="J31" s="995"/>
      <c r="K31" s="995"/>
      <c r="L31" s="995"/>
      <c r="M31" s="995"/>
      <c r="N31" s="995"/>
      <c r="O31" s="995"/>
      <c r="P31" s="995"/>
      <c r="Q31" s="995"/>
      <c r="R31" s="235"/>
      <c r="S31" s="235"/>
      <c r="T31" s="235"/>
      <c r="U31" s="235"/>
      <c r="V31" s="235"/>
      <c r="W31" s="235"/>
      <c r="X31" s="235"/>
      <c r="Y31" s="235"/>
      <c r="Z31" s="235"/>
      <c r="AA31" s="235"/>
      <c r="AB31" s="235"/>
      <c r="AC31" s="235"/>
      <c r="AD31" s="235"/>
      <c r="AE31" s="235"/>
      <c r="AF31" s="235"/>
      <c r="AG31" s="235"/>
      <c r="AH31" s="235"/>
      <c r="AI31" s="235"/>
      <c r="AJ31" s="235"/>
      <c r="AK31" s="235"/>
    </row>
    <row r="32" spans="4:10" ht="22.5" customHeight="1">
      <c r="D32" s="455" t="s">
        <v>290</v>
      </c>
      <c r="E32" s="455"/>
      <c r="F32" s="455"/>
      <c r="G32" s="455"/>
      <c r="H32" s="455"/>
      <c r="I32" s="455"/>
      <c r="J32" s="455"/>
    </row>
    <row r="33" spans="4:19" ht="22.5" customHeight="1">
      <c r="D33" s="987" t="s">
        <v>25</v>
      </c>
      <c r="E33" s="987"/>
      <c r="F33" s="987"/>
      <c r="G33" s="374"/>
      <c r="H33" s="34" t="s">
        <v>24</v>
      </c>
      <c r="I33" s="987">
        <f>F6</f>
      </c>
      <c r="J33" s="987"/>
      <c r="K33" s="987"/>
      <c r="L33" s="987"/>
      <c r="M33" s="987"/>
      <c r="N33" s="34" t="s">
        <v>291</v>
      </c>
      <c r="O33" s="34"/>
      <c r="P33" s="994" t="str">
        <f>'入力'!C25&amp;"　"&amp;'入力'!D25&amp;"　　"</f>
        <v>　　　</v>
      </c>
      <c r="Q33" s="994"/>
      <c r="R33" s="994"/>
      <c r="S33" s="410" t="s">
        <v>377</v>
      </c>
    </row>
    <row r="34" spans="4:19" ht="22.5" customHeight="1">
      <c r="D34" s="34"/>
      <c r="E34" s="421" t="s">
        <v>292</v>
      </c>
      <c r="F34" s="421"/>
      <c r="G34" s="421"/>
      <c r="H34" s="421"/>
      <c r="I34" s="421"/>
      <c r="J34" s="421"/>
      <c r="K34" s="421"/>
      <c r="L34" s="421"/>
      <c r="M34" s="421"/>
      <c r="N34" s="421"/>
      <c r="O34" s="34"/>
      <c r="P34" s="34"/>
      <c r="Q34" s="34"/>
      <c r="R34" s="34"/>
      <c r="S34" s="34"/>
    </row>
    <row r="35" spans="4:19" ht="15" customHeight="1">
      <c r="D35" s="789" t="s">
        <v>478</v>
      </c>
      <c r="E35" s="789"/>
      <c r="F35" s="789"/>
      <c r="G35" s="789"/>
      <c r="H35" s="789"/>
      <c r="I35" s="789"/>
      <c r="J35" s="789"/>
      <c r="K35" s="789"/>
      <c r="L35" s="789"/>
      <c r="M35" s="789"/>
      <c r="N35" s="789"/>
      <c r="O35" s="789"/>
      <c r="P35" s="789"/>
      <c r="Q35" s="789"/>
      <c r="R35" s="789"/>
      <c r="S35" s="216"/>
    </row>
    <row r="36" spans="4:19" ht="30" customHeight="1">
      <c r="D36" s="789" t="s">
        <v>479</v>
      </c>
      <c r="E36" s="789"/>
      <c r="F36" s="789"/>
      <c r="G36" s="789"/>
      <c r="H36" s="789"/>
      <c r="I36" s="789"/>
      <c r="J36" s="789"/>
      <c r="K36" s="789"/>
      <c r="L36" s="789"/>
      <c r="M36" s="789"/>
      <c r="N36" s="789"/>
      <c r="O36" s="789"/>
      <c r="P36" s="789"/>
      <c r="Q36" s="789"/>
      <c r="R36" s="789"/>
      <c r="S36" s="216"/>
    </row>
    <row r="37" spans="4:19" ht="30" customHeight="1">
      <c r="D37" s="789" t="s">
        <v>480</v>
      </c>
      <c r="E37" s="789"/>
      <c r="F37" s="789"/>
      <c r="G37" s="789"/>
      <c r="H37" s="789"/>
      <c r="I37" s="789"/>
      <c r="J37" s="789"/>
      <c r="K37" s="789"/>
      <c r="L37" s="789"/>
      <c r="M37" s="789"/>
      <c r="N37" s="789"/>
      <c r="O37" s="789"/>
      <c r="P37" s="789"/>
      <c r="Q37" s="789"/>
      <c r="R37" s="789"/>
      <c r="S37" s="216"/>
    </row>
    <row r="38" spans="4:19" ht="13.5" customHeight="1">
      <c r="D38" s="789" t="s">
        <v>481</v>
      </c>
      <c r="E38" s="789"/>
      <c r="F38" s="789"/>
      <c r="G38" s="789"/>
      <c r="H38" s="789"/>
      <c r="I38" s="789"/>
      <c r="J38" s="789"/>
      <c r="K38" s="789"/>
      <c r="L38" s="789"/>
      <c r="M38" s="789"/>
      <c r="N38" s="789"/>
      <c r="O38" s="789"/>
      <c r="P38" s="789"/>
      <c r="Q38" s="789"/>
      <c r="R38" s="789"/>
      <c r="S38" s="216"/>
    </row>
  </sheetData>
  <sheetProtection sheet="1" selectLockedCells="1"/>
  <protectedRanges>
    <protectedRange sqref="N9:S12 M14:P28 R14:S28 G33 J30:Q31" name="範囲1"/>
  </protectedRanges>
  <mergeCells count="94">
    <mergeCell ref="R25:S25"/>
    <mergeCell ref="R26:S26"/>
    <mergeCell ref="D35:R35"/>
    <mergeCell ref="D36:R36"/>
    <mergeCell ref="D37:R37"/>
    <mergeCell ref="D38:R38"/>
    <mergeCell ref="R27:S27"/>
    <mergeCell ref="R28:S28"/>
    <mergeCell ref="P33:R33"/>
    <mergeCell ref="D31:Q31"/>
    <mergeCell ref="I33:M33"/>
    <mergeCell ref="R13:S13"/>
    <mergeCell ref="R14:S14"/>
    <mergeCell ref="D32:J32"/>
    <mergeCell ref="R15:S15"/>
    <mergeCell ref="R16:S16"/>
    <mergeCell ref="R17:S17"/>
    <mergeCell ref="R18:S18"/>
    <mergeCell ref="R19:S19"/>
    <mergeCell ref="R20:S20"/>
    <mergeCell ref="E34:N34"/>
    <mergeCell ref="B1:T1"/>
    <mergeCell ref="K27:L27"/>
    <mergeCell ref="K28:L28"/>
    <mergeCell ref="C29:Q29"/>
    <mergeCell ref="C4:Q4"/>
    <mergeCell ref="N9:S9"/>
    <mergeCell ref="N10:S10"/>
    <mergeCell ref="J30:Q30"/>
    <mergeCell ref="D33:F33"/>
    <mergeCell ref="P13:Q13"/>
    <mergeCell ref="K14:L14"/>
    <mergeCell ref="K19:L19"/>
    <mergeCell ref="K20:L20"/>
    <mergeCell ref="D30:I30"/>
    <mergeCell ref="K8:S8"/>
    <mergeCell ref="R21:S21"/>
    <mergeCell ref="R22:S22"/>
    <mergeCell ref="R23:S23"/>
    <mergeCell ref="R24:S24"/>
    <mergeCell ref="C5:Q5"/>
    <mergeCell ref="D6:E6"/>
    <mergeCell ref="F6:K6"/>
    <mergeCell ref="K21:L21"/>
    <mergeCell ref="L6:M6"/>
    <mergeCell ref="N6:P6"/>
    <mergeCell ref="N11:S11"/>
    <mergeCell ref="N12:S12"/>
    <mergeCell ref="C11:E11"/>
    <mergeCell ref="C12:E12"/>
    <mergeCell ref="K25:L25"/>
    <mergeCell ref="K26:L26"/>
    <mergeCell ref="K15:L15"/>
    <mergeCell ref="K16:L16"/>
    <mergeCell ref="K17:L17"/>
    <mergeCell ref="K18:L18"/>
    <mergeCell ref="K22:L22"/>
    <mergeCell ref="K23:L23"/>
    <mergeCell ref="F12:G12"/>
    <mergeCell ref="K9:M9"/>
    <mergeCell ref="K10:M10"/>
    <mergeCell ref="K11:M11"/>
    <mergeCell ref="H12:I12"/>
    <mergeCell ref="K24:L24"/>
    <mergeCell ref="H13:I13"/>
    <mergeCell ref="K13:L13"/>
    <mergeCell ref="M13:N13"/>
    <mergeCell ref="K12:M12"/>
    <mergeCell ref="C8:I8"/>
    <mergeCell ref="F9:G9"/>
    <mergeCell ref="H9:I9"/>
    <mergeCell ref="F10:G10"/>
    <mergeCell ref="H10:I10"/>
    <mergeCell ref="F11:G11"/>
    <mergeCell ref="H11:I11"/>
    <mergeCell ref="C9:E9"/>
    <mergeCell ref="C10:E10"/>
    <mergeCell ref="C24:D24"/>
    <mergeCell ref="C25:D25"/>
    <mergeCell ref="C26:D26"/>
    <mergeCell ref="C27:D27"/>
    <mergeCell ref="C28:D28"/>
    <mergeCell ref="E13:F13"/>
    <mergeCell ref="C18:D18"/>
    <mergeCell ref="C19:D19"/>
    <mergeCell ref="C20:D20"/>
    <mergeCell ref="C21:D21"/>
    <mergeCell ref="C22:D22"/>
    <mergeCell ref="C23:D23"/>
    <mergeCell ref="C13:D13"/>
    <mergeCell ref="C14:D14"/>
    <mergeCell ref="C15:D15"/>
    <mergeCell ref="C16:D16"/>
    <mergeCell ref="C17:D17"/>
  </mergeCells>
  <dataValidations count="1">
    <dataValidation type="whole" allowBlank="1" showInputMessage="1" showErrorMessage="1" sqref="R14:S28">
      <formula1>100000000</formula1>
      <formula2>299999999</formula2>
    </dataValidation>
  </dataValidations>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D21"/>
  <sheetViews>
    <sheetView zoomScalePageLayoutView="0" workbookViewId="0" topLeftCell="A10">
      <selection activeCell="F15" sqref="F15:G15"/>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1" width="17.50390625" style="5" customWidth="1"/>
    <col min="12" max="27" width="6.875" style="5" customWidth="1"/>
    <col min="28" max="16384" width="9.00390625" style="5" customWidth="1"/>
  </cols>
  <sheetData>
    <row r="1" spans="2:30" ht="39" customHeight="1">
      <c r="B1" s="686" t="s">
        <v>383</v>
      </c>
      <c r="C1" s="686"/>
      <c r="D1" s="686"/>
      <c r="E1" s="686"/>
      <c r="F1" s="686"/>
      <c r="G1" s="686"/>
      <c r="H1" s="687" t="s">
        <v>387</v>
      </c>
      <c r="I1" s="687"/>
      <c r="J1" s="263"/>
      <c r="K1" s="270"/>
      <c r="L1" s="270"/>
      <c r="M1" s="270"/>
      <c r="N1" s="270"/>
      <c r="O1" s="270"/>
      <c r="P1" s="270"/>
      <c r="Q1" s="270"/>
      <c r="R1" s="270"/>
      <c r="S1" s="270"/>
      <c r="T1" s="270"/>
      <c r="U1" s="270"/>
      <c r="V1" s="270"/>
      <c r="W1" s="270"/>
      <c r="X1" s="270"/>
      <c r="Y1" s="270"/>
      <c r="Z1" s="270"/>
      <c r="AA1" s="270"/>
      <c r="AB1" s="270"/>
      <c r="AC1" s="270"/>
      <c r="AD1" s="270"/>
    </row>
    <row r="2" spans="2:30" ht="39" customHeight="1">
      <c r="B2" s="401" t="s">
        <v>504</v>
      </c>
      <c r="C2" s="262"/>
      <c r="D2" s="262"/>
      <c r="E2" s="262"/>
      <c r="F2" s="262"/>
      <c r="G2" s="262"/>
      <c r="I2" s="283" t="s">
        <v>293</v>
      </c>
      <c r="J2" s="294" t="s">
        <v>404</v>
      </c>
      <c r="K2" s="270"/>
      <c r="L2" s="270"/>
      <c r="M2" s="270"/>
      <c r="N2" s="270"/>
      <c r="O2" s="270"/>
      <c r="P2" s="270"/>
      <c r="Q2" s="270"/>
      <c r="R2" s="270"/>
      <c r="S2" s="270"/>
      <c r="T2" s="270"/>
      <c r="U2" s="270"/>
      <c r="V2" s="270"/>
      <c r="W2" s="270"/>
      <c r="X2" s="270"/>
      <c r="Y2" s="270"/>
      <c r="Z2" s="270"/>
      <c r="AA2" s="270"/>
      <c r="AB2" s="270"/>
      <c r="AC2" s="270"/>
      <c r="AD2" s="270"/>
    </row>
    <row r="3" spans="3:26" ht="17.25">
      <c r="C3" s="1014" t="s">
        <v>277</v>
      </c>
      <c r="D3" s="1014"/>
      <c r="E3" s="1014"/>
      <c r="F3" s="1014"/>
      <c r="G3" s="1014"/>
      <c r="H3" s="1014"/>
      <c r="I3" s="268"/>
      <c r="J3" s="268"/>
      <c r="K3" s="268"/>
      <c r="L3" s="268"/>
      <c r="M3" s="268"/>
      <c r="N3" s="268"/>
      <c r="O3" s="268"/>
      <c r="P3" s="268"/>
      <c r="Q3" s="268"/>
      <c r="R3" s="268"/>
      <c r="S3" s="268"/>
      <c r="T3" s="268"/>
      <c r="U3" s="268"/>
      <c r="V3" s="268"/>
      <c r="W3" s="268"/>
      <c r="X3" s="268"/>
      <c r="Y3" s="268"/>
      <c r="Z3" s="268"/>
    </row>
    <row r="4" spans="3:26" ht="24">
      <c r="C4" s="1015" t="s">
        <v>388</v>
      </c>
      <c r="D4" s="1015"/>
      <c r="E4" s="1015"/>
      <c r="F4" s="1015"/>
      <c r="G4" s="1015"/>
      <c r="H4" s="1015"/>
      <c r="I4" s="269"/>
      <c r="J4" s="269"/>
      <c r="K4" s="269"/>
      <c r="L4" s="269"/>
      <c r="M4" s="269"/>
      <c r="N4" s="269"/>
      <c r="O4" s="269"/>
      <c r="P4" s="269"/>
      <c r="Q4" s="269"/>
      <c r="R4" s="269"/>
      <c r="S4" s="269"/>
      <c r="T4" s="269"/>
      <c r="U4" s="269"/>
      <c r="V4" s="269"/>
      <c r="W4" s="269"/>
      <c r="X4" s="269"/>
      <c r="Y4" s="269"/>
      <c r="Z4" s="269"/>
    </row>
    <row r="5" spans="3:13" ht="18.75">
      <c r="C5" s="1013"/>
      <c r="D5" s="1013"/>
      <c r="E5" s="1013"/>
      <c r="F5" s="1013"/>
      <c r="G5" s="1013"/>
      <c r="H5" s="1013"/>
      <c r="K5" s="1000" t="s">
        <v>403</v>
      </c>
      <c r="L5" s="1000"/>
      <c r="M5" s="1000"/>
    </row>
    <row r="6" spans="2:13" ht="17.25">
      <c r="B6" s="1009" t="s">
        <v>384</v>
      </c>
      <c r="C6" s="1009"/>
      <c r="D6" s="1009"/>
      <c r="E6" s="1009"/>
      <c r="F6" s="1009"/>
      <c r="G6" s="1009"/>
      <c r="H6" s="1009"/>
      <c r="I6" s="1009"/>
      <c r="J6" s="282"/>
      <c r="K6" s="1001"/>
      <c r="L6" s="1001"/>
      <c r="M6" s="1001"/>
    </row>
    <row r="7" spans="2:27" ht="31.5" customHeight="1" thickBot="1">
      <c r="B7" s="23"/>
      <c r="C7" s="625"/>
      <c r="D7" s="625"/>
      <c r="E7" s="625"/>
      <c r="F7" s="625"/>
      <c r="G7" s="625"/>
      <c r="H7" s="625"/>
      <c r="I7" s="23"/>
      <c r="J7" s="23"/>
      <c r="K7" s="287" t="s">
        <v>401</v>
      </c>
      <c r="L7" s="996" t="s">
        <v>397</v>
      </c>
      <c r="M7" s="996"/>
      <c r="N7" s="996"/>
      <c r="O7" s="997"/>
      <c r="P7" s="996" t="s">
        <v>398</v>
      </c>
      <c r="Q7" s="996"/>
      <c r="R7" s="996"/>
      <c r="S7" s="997"/>
      <c r="T7" s="996" t="s">
        <v>399</v>
      </c>
      <c r="U7" s="996"/>
      <c r="V7" s="996"/>
      <c r="W7" s="997"/>
      <c r="X7" s="996" t="s">
        <v>400</v>
      </c>
      <c r="Y7" s="996"/>
      <c r="Z7" s="996"/>
      <c r="AA7" s="997"/>
    </row>
    <row r="8" spans="3:27" ht="31.5" customHeight="1">
      <c r="C8" s="271" t="s">
        <v>279</v>
      </c>
      <c r="D8" s="1010" t="str">
        <f>IF('入力'!D9="","　",'入力'!C9&amp;'入力'!D9&amp;"中学校")</f>
        <v>　</v>
      </c>
      <c r="E8" s="1011"/>
      <c r="F8" s="1012"/>
      <c r="G8" s="266" t="s">
        <v>381</v>
      </c>
      <c r="H8" s="272">
        <f>'入力'!C6</f>
        <v>0</v>
      </c>
      <c r="K8" s="289" t="s">
        <v>163</v>
      </c>
      <c r="L8" s="998" t="s">
        <v>389</v>
      </c>
      <c r="M8" s="999"/>
      <c r="N8" s="998" t="s">
        <v>390</v>
      </c>
      <c r="O8" s="999"/>
      <c r="P8" s="998" t="s">
        <v>391</v>
      </c>
      <c r="Q8" s="999"/>
      <c r="R8" s="998" t="s">
        <v>392</v>
      </c>
      <c r="S8" s="999"/>
      <c r="T8" s="998" t="s">
        <v>393</v>
      </c>
      <c r="U8" s="999"/>
      <c r="V8" s="998" t="s">
        <v>394</v>
      </c>
      <c r="W8" s="999"/>
      <c r="X8" s="998" t="s">
        <v>395</v>
      </c>
      <c r="Y8" s="999"/>
      <c r="Z8" s="998" t="s">
        <v>396</v>
      </c>
      <c r="AA8" s="999"/>
    </row>
    <row r="9" spans="3:30" ht="31.5" customHeight="1">
      <c r="C9" s="1016" t="s">
        <v>380</v>
      </c>
      <c r="D9" s="1007" t="str">
        <f>"〒"&amp;'入力'!C11</f>
        <v>〒</v>
      </c>
      <c r="E9" s="1008"/>
      <c r="F9" s="1008"/>
      <c r="G9" s="274"/>
      <c r="H9" s="275"/>
      <c r="K9" s="288" t="s">
        <v>540</v>
      </c>
      <c r="L9" s="82"/>
      <c r="M9" s="290"/>
      <c r="N9" s="82"/>
      <c r="O9" s="290"/>
      <c r="P9" s="82"/>
      <c r="Q9" s="290"/>
      <c r="R9" s="82"/>
      <c r="S9" s="290"/>
      <c r="T9" s="82"/>
      <c r="U9" s="290"/>
      <c r="V9" s="82"/>
      <c r="W9" s="290"/>
      <c r="X9" s="82"/>
      <c r="Y9" s="290"/>
      <c r="Z9" s="82"/>
      <c r="AA9" s="291"/>
      <c r="AD9" s="375">
        <v>0.5</v>
      </c>
    </row>
    <row r="10" spans="3:30" ht="31.5" customHeight="1">
      <c r="C10" s="1017"/>
      <c r="D10" s="1004">
        <f>'入力'!C5&amp;'入力'!D11&amp;'入力'!E11</f>
      </c>
      <c r="E10" s="1005"/>
      <c r="F10" s="1005"/>
      <c r="G10" s="1005"/>
      <c r="H10" s="1006"/>
      <c r="K10" s="286" t="s">
        <v>541</v>
      </c>
      <c r="L10" s="267"/>
      <c r="M10" s="285"/>
      <c r="N10" s="267"/>
      <c r="O10" s="285"/>
      <c r="P10" s="267"/>
      <c r="Q10" s="285"/>
      <c r="R10" s="267"/>
      <c r="S10" s="285"/>
      <c r="T10" s="267"/>
      <c r="U10" s="285"/>
      <c r="V10" s="267"/>
      <c r="W10" s="285"/>
      <c r="X10" s="267"/>
      <c r="Y10" s="285"/>
      <c r="Z10" s="267"/>
      <c r="AA10" s="285"/>
      <c r="AD10" s="375">
        <v>0.5208333333333334</v>
      </c>
    </row>
    <row r="11" spans="3:30" ht="31.5" customHeight="1">
      <c r="C11" s="276" t="s">
        <v>125</v>
      </c>
      <c r="D11" s="277">
        <f>'入力'!C13</f>
        <v>0</v>
      </c>
      <c r="E11" s="277" t="s">
        <v>27</v>
      </c>
      <c r="F11" s="277">
        <f>'入力'!D13</f>
        <v>0</v>
      </c>
      <c r="G11" s="277" t="s">
        <v>27</v>
      </c>
      <c r="H11" s="278">
        <f>'入力'!E13</f>
        <v>0</v>
      </c>
      <c r="K11" s="289" t="s">
        <v>542</v>
      </c>
      <c r="L11" s="292"/>
      <c r="M11" s="293"/>
      <c r="N11" s="292"/>
      <c r="O11" s="293"/>
      <c r="P11" s="292"/>
      <c r="Q11" s="293"/>
      <c r="R11" s="292"/>
      <c r="S11" s="293"/>
      <c r="T11" s="292"/>
      <c r="U11" s="293"/>
      <c r="V11" s="292"/>
      <c r="W11" s="293"/>
      <c r="X11" s="292"/>
      <c r="Y11" s="293"/>
      <c r="Z11" s="292"/>
      <c r="AA11" s="293"/>
      <c r="AD11" s="375">
        <v>0.5416666666666666</v>
      </c>
    </row>
    <row r="12" spans="3:30" ht="31.5" customHeight="1">
      <c r="C12" s="276" t="s">
        <v>126</v>
      </c>
      <c r="D12" s="277">
        <f>'入力'!C14</f>
        <v>0</v>
      </c>
      <c r="E12" s="277" t="s">
        <v>27</v>
      </c>
      <c r="F12" s="277">
        <f>'入力'!D14</f>
        <v>0</v>
      </c>
      <c r="G12" s="277" t="s">
        <v>27</v>
      </c>
      <c r="H12" s="278">
        <f>'入力'!E14</f>
        <v>0</v>
      </c>
      <c r="K12" s="1002" t="s">
        <v>452</v>
      </c>
      <c r="L12" s="1002"/>
      <c r="M12" s="1002"/>
      <c r="N12" s="23"/>
      <c r="O12" s="23"/>
      <c r="AD12" s="375">
        <v>0.5625</v>
      </c>
    </row>
    <row r="13" spans="3:30" ht="31.5" customHeight="1">
      <c r="C13" s="276" t="s">
        <v>148</v>
      </c>
      <c r="D13" s="1003" t="str">
        <f>'入力'!C16&amp;"　"&amp;'入力'!D16</f>
        <v>　</v>
      </c>
      <c r="E13" s="1003"/>
      <c r="F13" s="1003"/>
      <c r="G13" s="279"/>
      <c r="H13" s="280"/>
      <c r="K13" s="287" t="s">
        <v>402</v>
      </c>
      <c r="L13" s="996" t="s">
        <v>397</v>
      </c>
      <c r="M13" s="996"/>
      <c r="N13" s="996"/>
      <c r="O13" s="997"/>
      <c r="P13" s="996" t="s">
        <v>398</v>
      </c>
      <c r="Q13" s="996"/>
      <c r="R13" s="996"/>
      <c r="S13" s="997"/>
      <c r="T13" s="996" t="s">
        <v>399</v>
      </c>
      <c r="U13" s="996"/>
      <c r="V13" s="996"/>
      <c r="W13" s="997"/>
      <c r="X13" s="996" t="s">
        <v>400</v>
      </c>
      <c r="Y13" s="996"/>
      <c r="Z13" s="996"/>
      <c r="AA13" s="997"/>
      <c r="AD13" s="375">
        <v>0.5833333333333334</v>
      </c>
    </row>
    <row r="14" spans="3:30" ht="31.5" customHeight="1">
      <c r="C14" s="276" t="s">
        <v>29</v>
      </c>
      <c r="D14" s="277">
        <f>'入力'!C22</f>
        <v>0</v>
      </c>
      <c r="E14" s="277" t="s">
        <v>27</v>
      </c>
      <c r="F14" s="277">
        <f>'入力'!D22</f>
        <v>0</v>
      </c>
      <c r="G14" s="277" t="s">
        <v>27</v>
      </c>
      <c r="H14" s="278">
        <f>'入力'!E22</f>
        <v>0</v>
      </c>
      <c r="K14" s="289" t="s">
        <v>164</v>
      </c>
      <c r="L14" s="998" t="s">
        <v>389</v>
      </c>
      <c r="M14" s="999"/>
      <c r="N14" s="998" t="s">
        <v>390</v>
      </c>
      <c r="O14" s="999"/>
      <c r="P14" s="998" t="s">
        <v>391</v>
      </c>
      <c r="Q14" s="999"/>
      <c r="R14" s="998" t="s">
        <v>392</v>
      </c>
      <c r="S14" s="999"/>
      <c r="T14" s="998" t="s">
        <v>393</v>
      </c>
      <c r="U14" s="999"/>
      <c r="V14" s="998" t="s">
        <v>394</v>
      </c>
      <c r="W14" s="999"/>
      <c r="X14" s="998" t="s">
        <v>395</v>
      </c>
      <c r="Y14" s="999"/>
      <c r="Z14" s="998" t="s">
        <v>396</v>
      </c>
      <c r="AA14" s="999"/>
      <c r="AD14" s="375">
        <v>0.6041666666666666</v>
      </c>
    </row>
    <row r="15" spans="3:30" ht="31.5" customHeight="1" thickBot="1">
      <c r="C15" s="1018" t="s">
        <v>382</v>
      </c>
      <c r="D15" s="1019"/>
      <c r="E15" s="1019"/>
      <c r="F15" s="1020"/>
      <c r="G15" s="1021"/>
      <c r="H15" s="281" t="s">
        <v>422</v>
      </c>
      <c r="K15" s="288" t="s">
        <v>543</v>
      </c>
      <c r="L15" s="82"/>
      <c r="M15" s="290"/>
      <c r="N15" s="82"/>
      <c r="O15" s="290"/>
      <c r="P15" s="82"/>
      <c r="Q15" s="290"/>
      <c r="R15" s="82"/>
      <c r="S15" s="290"/>
      <c r="T15" s="82"/>
      <c r="U15" s="290"/>
      <c r="V15" s="82"/>
      <c r="W15" s="290"/>
      <c r="X15" s="82"/>
      <c r="Y15" s="290"/>
      <c r="Z15" s="82"/>
      <c r="AA15" s="291"/>
      <c r="AD15" s="375">
        <v>0.625</v>
      </c>
    </row>
    <row r="16" spans="3:27" ht="31.5" customHeight="1">
      <c r="C16" s="284"/>
      <c r="K16" s="286" t="s">
        <v>544</v>
      </c>
      <c r="L16" s="267"/>
      <c r="M16" s="285"/>
      <c r="N16" s="267"/>
      <c r="O16" s="285"/>
      <c r="P16" s="267"/>
      <c r="Q16" s="285"/>
      <c r="R16" s="267"/>
      <c r="S16" s="285"/>
      <c r="T16" s="267"/>
      <c r="U16" s="285"/>
      <c r="V16" s="267"/>
      <c r="W16" s="285"/>
      <c r="X16" s="267"/>
      <c r="Y16" s="285"/>
      <c r="Z16" s="267"/>
      <c r="AA16" s="285"/>
    </row>
    <row r="17" spans="3:27" ht="31.5" customHeight="1">
      <c r="C17" s="5" t="s">
        <v>385</v>
      </c>
      <c r="K17" s="289" t="s">
        <v>545</v>
      </c>
      <c r="L17" s="292"/>
      <c r="M17" s="293"/>
      <c r="N17" s="292"/>
      <c r="O17" s="293"/>
      <c r="P17" s="292"/>
      <c r="Q17" s="293"/>
      <c r="R17" s="292"/>
      <c r="S17" s="293"/>
      <c r="T17" s="292"/>
      <c r="U17" s="293"/>
      <c r="V17" s="292"/>
      <c r="W17" s="293"/>
      <c r="X17" s="292"/>
      <c r="Y17" s="293"/>
      <c r="Z17" s="292"/>
      <c r="AA17" s="293"/>
    </row>
    <row r="18" spans="2:11" ht="30.75" customHeight="1">
      <c r="B18" s="534" t="s">
        <v>547</v>
      </c>
      <c r="C18" s="534"/>
      <c r="D18" s="534"/>
      <c r="E18" s="534"/>
      <c r="F18" s="534"/>
      <c r="G18" s="534"/>
      <c r="H18" s="534"/>
      <c r="I18" s="534"/>
      <c r="J18" s="261"/>
      <c r="K18" s="5" t="s">
        <v>482</v>
      </c>
    </row>
    <row r="19" spans="2:27" ht="30.75" customHeight="1">
      <c r="B19" s="534" t="s">
        <v>546</v>
      </c>
      <c r="C19" s="534"/>
      <c r="D19" s="534"/>
      <c r="E19" s="534"/>
      <c r="F19" s="534"/>
      <c r="G19" s="534"/>
      <c r="H19" s="534"/>
      <c r="I19" s="534"/>
      <c r="J19" s="261"/>
      <c r="K19" s="534" t="s">
        <v>483</v>
      </c>
      <c r="L19" s="534"/>
      <c r="M19" s="534"/>
      <c r="N19" s="534"/>
      <c r="O19" s="534"/>
      <c r="P19" s="534"/>
      <c r="Q19" s="534"/>
      <c r="R19" s="534"/>
      <c r="S19" s="534"/>
      <c r="T19" s="534"/>
      <c r="U19" s="534"/>
      <c r="V19" s="534"/>
      <c r="W19" s="534"/>
      <c r="X19" s="534"/>
      <c r="Y19" s="534"/>
      <c r="Z19" s="534"/>
      <c r="AA19" s="534"/>
    </row>
    <row r="20" spans="2:27" ht="30.75" customHeight="1">
      <c r="B20" s="534" t="s">
        <v>484</v>
      </c>
      <c r="C20" s="534"/>
      <c r="D20" s="534"/>
      <c r="E20" s="534"/>
      <c r="F20" s="534"/>
      <c r="G20" s="534"/>
      <c r="H20" s="534"/>
      <c r="I20" s="534"/>
      <c r="J20" s="261"/>
      <c r="K20" s="261"/>
      <c r="L20" s="261"/>
      <c r="M20" s="261"/>
      <c r="N20" s="261"/>
      <c r="O20" s="261"/>
      <c r="P20" s="261"/>
      <c r="Q20" s="261"/>
      <c r="R20" s="261"/>
      <c r="S20" s="261"/>
      <c r="T20" s="261"/>
      <c r="U20" s="261"/>
      <c r="V20" s="261"/>
      <c r="W20" s="261"/>
      <c r="X20" s="261"/>
      <c r="Y20" s="261"/>
      <c r="Z20" s="261"/>
      <c r="AA20" s="261"/>
    </row>
    <row r="21" spans="2:9" ht="31.5" customHeight="1">
      <c r="B21" s="534" t="s">
        <v>417</v>
      </c>
      <c r="C21" s="534"/>
      <c r="D21" s="534"/>
      <c r="E21" s="534"/>
      <c r="F21" s="534"/>
      <c r="G21" s="534"/>
      <c r="H21" s="534"/>
      <c r="I21" s="534"/>
    </row>
    <row r="22" ht="18" customHeight="1"/>
    <row r="23" ht="12.75" customHeight="1"/>
    <row r="24" ht="13.5" customHeight="1"/>
    <row r="25" ht="12.75" customHeight="1"/>
    <row r="26" ht="12.75" customHeight="1"/>
    <row r="27" ht="13.5" customHeight="1"/>
    <row r="28" ht="12.75" customHeight="1"/>
    <row r="29" ht="12.75" customHeight="1"/>
    <row r="30" ht="13.5" customHeight="1"/>
    <row r="31" ht="12.75" customHeight="1"/>
    <row r="32" ht="10.5" customHeight="1"/>
    <row r="33" ht="13.5" customHeight="1"/>
  </sheetData>
  <sheetProtection sheet="1" selectLockedCells="1"/>
  <protectedRanges>
    <protectedRange sqref="F15:G15" name="範囲1"/>
  </protectedRanges>
  <mergeCells count="45">
    <mergeCell ref="C5:H5"/>
    <mergeCell ref="C3:H3"/>
    <mergeCell ref="C4:H4"/>
    <mergeCell ref="C9:C10"/>
    <mergeCell ref="C15:E15"/>
    <mergeCell ref="F15:G15"/>
    <mergeCell ref="X7:AA7"/>
    <mergeCell ref="T7:W7"/>
    <mergeCell ref="P7:S7"/>
    <mergeCell ref="L8:M8"/>
    <mergeCell ref="N8:O8"/>
    <mergeCell ref="D8:F8"/>
    <mergeCell ref="P8:Q8"/>
    <mergeCell ref="R8:S8"/>
    <mergeCell ref="C7:H7"/>
    <mergeCell ref="V14:W14"/>
    <mergeCell ref="B19:I19"/>
    <mergeCell ref="B18:I18"/>
    <mergeCell ref="B1:G1"/>
    <mergeCell ref="H1:I1"/>
    <mergeCell ref="L7:O7"/>
    <mergeCell ref="D13:F13"/>
    <mergeCell ref="D10:H10"/>
    <mergeCell ref="D9:F9"/>
    <mergeCell ref="B6:I6"/>
    <mergeCell ref="B21:I21"/>
    <mergeCell ref="K19:AA19"/>
    <mergeCell ref="V8:W8"/>
    <mergeCell ref="X8:Y8"/>
    <mergeCell ref="Z8:AA8"/>
    <mergeCell ref="L13:O13"/>
    <mergeCell ref="P13:S13"/>
    <mergeCell ref="L14:M14"/>
    <mergeCell ref="N14:O14"/>
    <mergeCell ref="T8:U8"/>
    <mergeCell ref="T13:W13"/>
    <mergeCell ref="X14:Y14"/>
    <mergeCell ref="K5:M6"/>
    <mergeCell ref="K12:M12"/>
    <mergeCell ref="B20:I20"/>
    <mergeCell ref="Z14:AA14"/>
    <mergeCell ref="X13:AA13"/>
    <mergeCell ref="P14:Q14"/>
    <mergeCell ref="R14:S14"/>
    <mergeCell ref="T14:U14"/>
  </mergeCells>
  <dataValidations count="1">
    <dataValidation type="list" allowBlank="1" showInputMessage="1" showErrorMessage="1" sqref="F15:G15">
      <formula1>$AD$9:$AD$15</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N24"/>
  <sheetViews>
    <sheetView zoomScalePageLayoutView="0" workbookViewId="0" topLeftCell="A2">
      <selection activeCell="C10" sqref="C10"/>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9" width="9.00390625" style="5" customWidth="1"/>
    <col min="10" max="10" width="40.00390625" style="5" customWidth="1"/>
    <col min="11" max="12" width="9.00390625" style="5" customWidth="1"/>
    <col min="13" max="13" width="5.125" style="5" customWidth="1"/>
    <col min="14" max="14" width="4.25390625" style="5" hidden="1" customWidth="1"/>
    <col min="15" max="16384" width="9.00390625" style="5" customWidth="1"/>
  </cols>
  <sheetData>
    <row r="1" spans="2:10" ht="48" customHeight="1">
      <c r="B1" s="686" t="s">
        <v>414</v>
      </c>
      <c r="C1" s="686"/>
      <c r="D1" s="686"/>
      <c r="E1" s="686"/>
      <c r="F1" s="686"/>
      <c r="G1" s="686"/>
      <c r="H1" s="687" t="s">
        <v>387</v>
      </c>
      <c r="I1" s="687"/>
      <c r="J1" s="265"/>
    </row>
    <row r="2" spans="2:10" ht="39" customHeight="1">
      <c r="B2" s="401" t="s">
        <v>505</v>
      </c>
      <c r="C2" s="264"/>
      <c r="D2" s="264"/>
      <c r="E2" s="264"/>
      <c r="F2" s="264"/>
      <c r="G2" s="264"/>
      <c r="I2" s="283" t="s">
        <v>293</v>
      </c>
      <c r="J2" s="309" t="s">
        <v>415</v>
      </c>
    </row>
    <row r="3" spans="3:14" ht="17.25">
      <c r="C3" s="1014" t="s">
        <v>277</v>
      </c>
      <c r="D3" s="1014"/>
      <c r="E3" s="1014"/>
      <c r="F3" s="1014"/>
      <c r="G3" s="1014"/>
      <c r="H3" s="1014"/>
      <c r="I3" s="268"/>
      <c r="J3" s="268"/>
      <c r="N3" s="5">
        <v>4</v>
      </c>
    </row>
    <row r="4" spans="3:14" ht="24">
      <c r="C4" s="1015" t="s">
        <v>419</v>
      </c>
      <c r="D4" s="1015"/>
      <c r="E4" s="1015"/>
      <c r="F4" s="1015"/>
      <c r="G4" s="1015"/>
      <c r="H4" s="1015"/>
      <c r="I4" s="269"/>
      <c r="J4" s="269"/>
      <c r="N4" s="5">
        <v>5</v>
      </c>
    </row>
    <row r="5" spans="3:14" ht="18.75">
      <c r="C5" s="1013"/>
      <c r="D5" s="1013"/>
      <c r="E5" s="1013"/>
      <c r="F5" s="1013"/>
      <c r="G5" s="1013"/>
      <c r="H5" s="1013"/>
      <c r="N5" s="5">
        <v>6</v>
      </c>
    </row>
    <row r="6" spans="2:14" ht="36" customHeight="1">
      <c r="B6" s="1026" t="s">
        <v>485</v>
      </c>
      <c r="C6" s="1026"/>
      <c r="D6" s="1026"/>
      <c r="E6" s="1026"/>
      <c r="F6" s="1026"/>
      <c r="G6" s="1026"/>
      <c r="H6" s="1026"/>
      <c r="I6" s="1026"/>
      <c r="J6" s="282"/>
      <c r="N6" s="5">
        <v>7</v>
      </c>
    </row>
    <row r="7" spans="2:14" ht="18" customHeight="1" thickBot="1">
      <c r="B7" s="23"/>
      <c r="C7" s="625"/>
      <c r="D7" s="625"/>
      <c r="E7" s="625"/>
      <c r="F7" s="625"/>
      <c r="G7" s="625"/>
      <c r="H7" s="625"/>
      <c r="I7" s="23"/>
      <c r="J7" s="23"/>
      <c r="N7" s="5">
        <v>8</v>
      </c>
    </row>
    <row r="8" spans="3:14" ht="37.5" customHeight="1">
      <c r="C8" s="273" t="s">
        <v>5</v>
      </c>
      <c r="D8" s="1027" t="s">
        <v>211</v>
      </c>
      <c r="E8" s="1028"/>
      <c r="F8" s="299" t="s">
        <v>410</v>
      </c>
      <c r="G8" s="299"/>
      <c r="H8" s="305" t="s">
        <v>411</v>
      </c>
      <c r="K8" s="314"/>
      <c r="N8" s="5">
        <v>9</v>
      </c>
    </row>
    <row r="9" spans="3:14" ht="60" customHeight="1">
      <c r="C9" s="273" t="s">
        <v>407</v>
      </c>
      <c r="D9" s="1027" t="s">
        <v>408</v>
      </c>
      <c r="E9" s="1028"/>
      <c r="F9" s="304" t="s">
        <v>409</v>
      </c>
      <c r="G9" s="299" t="s">
        <v>287</v>
      </c>
      <c r="H9" s="295"/>
      <c r="N9" s="5">
        <v>10</v>
      </c>
    </row>
    <row r="10" spans="3:14" ht="60" customHeight="1">
      <c r="C10" s="315"/>
      <c r="D10" s="1022"/>
      <c r="E10" s="1023"/>
      <c r="F10" s="316"/>
      <c r="G10" s="299" t="s">
        <v>406</v>
      </c>
      <c r="H10" s="307"/>
      <c r="N10" s="5">
        <v>11</v>
      </c>
    </row>
    <row r="11" spans="3:14" ht="60" customHeight="1">
      <c r="C11" s="315"/>
      <c r="D11" s="1022"/>
      <c r="E11" s="1023"/>
      <c r="F11" s="316"/>
      <c r="G11" s="299" t="s">
        <v>406</v>
      </c>
      <c r="H11" s="307"/>
      <c r="N11" s="5">
        <v>12</v>
      </c>
    </row>
    <row r="12" spans="3:14" ht="60" customHeight="1">
      <c r="C12" s="315"/>
      <c r="D12" s="1022"/>
      <c r="E12" s="1023"/>
      <c r="F12" s="316"/>
      <c r="G12" s="299" t="s">
        <v>406</v>
      </c>
      <c r="H12" s="307"/>
      <c r="N12" s="5">
        <v>13</v>
      </c>
    </row>
    <row r="13" spans="3:14" ht="60" customHeight="1">
      <c r="C13" s="315"/>
      <c r="D13" s="1022"/>
      <c r="E13" s="1023"/>
      <c r="F13" s="316"/>
      <c r="G13" s="299" t="s">
        <v>406</v>
      </c>
      <c r="H13" s="307"/>
      <c r="N13" s="5">
        <v>14</v>
      </c>
    </row>
    <row r="14" spans="3:14" ht="60" customHeight="1" thickBot="1">
      <c r="C14" s="317"/>
      <c r="D14" s="1024"/>
      <c r="E14" s="1025"/>
      <c r="F14" s="318"/>
      <c r="G14" s="303" t="s">
        <v>406</v>
      </c>
      <c r="H14" s="308"/>
      <c r="N14" s="5">
        <v>15</v>
      </c>
    </row>
    <row r="15" spans="3:14" ht="31.5" customHeight="1" thickTop="1">
      <c r="C15" s="302" t="s">
        <v>279</v>
      </c>
      <c r="D15" s="1030" t="str">
        <f>IF('入力'!D9="","　",'入力'!C9&amp;'入力'!D9&amp;"中学校")</f>
        <v>　</v>
      </c>
      <c r="E15" s="1031"/>
      <c r="F15" s="1032"/>
      <c r="G15" s="300" t="s">
        <v>381</v>
      </c>
      <c r="H15" s="301">
        <f>'入力'!C6</f>
        <v>0</v>
      </c>
      <c r="N15" s="5">
        <v>16</v>
      </c>
    </row>
    <row r="16" spans="3:14" ht="31.5" customHeight="1">
      <c r="C16" s="1016" t="s">
        <v>380</v>
      </c>
      <c r="D16" s="1007" t="str">
        <f>"〒"&amp;'入力'!C11</f>
        <v>〒</v>
      </c>
      <c r="E16" s="1008"/>
      <c r="F16" s="1008"/>
      <c r="G16" s="274"/>
      <c r="H16" s="275"/>
      <c r="N16" s="5">
        <v>17</v>
      </c>
    </row>
    <row r="17" spans="3:14" ht="31.5" customHeight="1">
      <c r="C17" s="1017"/>
      <c r="D17" s="1004">
        <f>'入力'!C5&amp;'入力'!D11&amp;'入力'!E11</f>
      </c>
      <c r="E17" s="1005"/>
      <c r="F17" s="1005"/>
      <c r="G17" s="1005"/>
      <c r="H17" s="1006"/>
      <c r="N17" s="5">
        <v>18</v>
      </c>
    </row>
    <row r="18" spans="3:14" ht="31.5" customHeight="1">
      <c r="C18" s="276" t="s">
        <v>125</v>
      </c>
      <c r="D18" s="277">
        <f>'入力'!C13</f>
        <v>0</v>
      </c>
      <c r="E18" s="277" t="s">
        <v>27</v>
      </c>
      <c r="F18" s="277">
        <f>'入力'!D13</f>
        <v>0</v>
      </c>
      <c r="G18" s="277" t="s">
        <v>27</v>
      </c>
      <c r="H18" s="278">
        <f>'入力'!E13</f>
        <v>0</v>
      </c>
      <c r="N18" s="65" t="s">
        <v>280</v>
      </c>
    </row>
    <row r="19" spans="3:14" ht="31.5" customHeight="1">
      <c r="C19" s="276" t="s">
        <v>126</v>
      </c>
      <c r="D19" s="277">
        <f>'入力'!C14</f>
        <v>0</v>
      </c>
      <c r="E19" s="277" t="s">
        <v>27</v>
      </c>
      <c r="F19" s="277">
        <f>'入力'!D14</f>
        <v>0</v>
      </c>
      <c r="G19" s="277" t="s">
        <v>27</v>
      </c>
      <c r="H19" s="278">
        <f>'入力'!E14</f>
        <v>0</v>
      </c>
      <c r="N19" s="65" t="s">
        <v>20</v>
      </c>
    </row>
    <row r="20" spans="3:14" ht="31.5" customHeight="1">
      <c r="C20" s="276" t="s">
        <v>148</v>
      </c>
      <c r="D20" s="1003" t="str">
        <f>'入力'!C16&amp;"　"&amp;'入力'!D16</f>
        <v>　</v>
      </c>
      <c r="E20" s="1003"/>
      <c r="F20" s="1003"/>
      <c r="G20" s="279"/>
      <c r="H20" s="280"/>
      <c r="N20" s="65" t="s">
        <v>21</v>
      </c>
    </row>
    <row r="21" spans="3:14" ht="31.5" customHeight="1" thickBot="1">
      <c r="C21" s="298" t="s">
        <v>29</v>
      </c>
      <c r="D21" s="296">
        <f>'入力'!C22</f>
        <v>0</v>
      </c>
      <c r="E21" s="296" t="s">
        <v>27</v>
      </c>
      <c r="F21" s="296">
        <f>'入力'!D22</f>
        <v>0</v>
      </c>
      <c r="G21" s="296" t="s">
        <v>27</v>
      </c>
      <c r="H21" s="297">
        <f>'入力'!E22</f>
        <v>0</v>
      </c>
      <c r="N21" s="65" t="s">
        <v>412</v>
      </c>
    </row>
    <row r="22" spans="3:14" ht="31.5" customHeight="1">
      <c r="C22" s="11" t="s">
        <v>385</v>
      </c>
      <c r="N22" s="65"/>
    </row>
    <row r="23" spans="2:13" ht="30.75" customHeight="1">
      <c r="B23" s="1029" t="s">
        <v>486</v>
      </c>
      <c r="C23" s="1029"/>
      <c r="D23" s="1029"/>
      <c r="E23" s="1029"/>
      <c r="F23" s="1029"/>
      <c r="G23" s="1029"/>
      <c r="H23" s="1029"/>
      <c r="I23" s="1029"/>
      <c r="J23" s="261"/>
      <c r="M23" s="306"/>
    </row>
    <row r="24" spans="2:9" ht="31.5" customHeight="1">
      <c r="B24" s="1029" t="s">
        <v>413</v>
      </c>
      <c r="C24" s="1029"/>
      <c r="D24" s="1029"/>
      <c r="E24" s="1029"/>
      <c r="F24" s="1029"/>
      <c r="G24" s="1029"/>
      <c r="H24" s="1029"/>
      <c r="I24" s="1029"/>
    </row>
    <row r="25" ht="18" customHeight="1"/>
    <row r="26" ht="12.75" customHeight="1"/>
    <row r="27" ht="13.5" customHeight="1"/>
    <row r="28" ht="12.75" customHeight="1"/>
    <row r="29" ht="12.75" customHeight="1"/>
    <row r="30" ht="13.5" customHeight="1"/>
    <row r="31" ht="12.75" customHeight="1"/>
    <row r="32" ht="12.75" customHeight="1"/>
    <row r="33" ht="13.5" customHeight="1"/>
    <row r="34" ht="12.75" customHeight="1"/>
    <row r="35" ht="10.5" customHeight="1"/>
    <row r="36" ht="13.5" customHeight="1"/>
  </sheetData>
  <sheetProtection sheet="1" selectLockedCells="1"/>
  <protectedRanges>
    <protectedRange sqref="C10:F14 H10:H14" name="範囲1"/>
  </protectedRanges>
  <mergeCells count="21">
    <mergeCell ref="D20:F20"/>
    <mergeCell ref="D16:F16"/>
    <mergeCell ref="C7:H7"/>
    <mergeCell ref="C16:C17"/>
    <mergeCell ref="B24:I24"/>
    <mergeCell ref="D9:E9"/>
    <mergeCell ref="D10:E10"/>
    <mergeCell ref="D11:E11"/>
    <mergeCell ref="D12:E12"/>
    <mergeCell ref="B23:I23"/>
    <mergeCell ref="D15:F15"/>
    <mergeCell ref="B1:G1"/>
    <mergeCell ref="D13:E13"/>
    <mergeCell ref="H1:I1"/>
    <mergeCell ref="C3:H3"/>
    <mergeCell ref="D17:H17"/>
    <mergeCell ref="C4:H4"/>
    <mergeCell ref="C5:H5"/>
    <mergeCell ref="D14:E14"/>
    <mergeCell ref="B6:I6"/>
    <mergeCell ref="D8:E8"/>
  </mergeCells>
  <dataValidations count="1">
    <dataValidation type="list" allowBlank="1" showInputMessage="1" showErrorMessage="1" sqref="C10:C14">
      <formula1>$N$3:$N$21</formula1>
    </dataValidation>
  </dataValidations>
  <printOptions/>
  <pageMargins left="0.7086614173228347" right="0.7086614173228347" top="0.35433070866141736" bottom="0.35433070866141736" header="0.31496062992125984" footer="0.31496062992125984"/>
  <pageSetup firstPageNumber="62" useFirstPageNumber="1"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ウラトラマン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S.Fujiwara</dc:creator>
  <cp:keywords/>
  <dc:description/>
  <cp:lastModifiedBy>pc-01</cp:lastModifiedBy>
  <cp:lastPrinted>2014-06-30T06:26:26Z</cp:lastPrinted>
  <dcterms:created xsi:type="dcterms:W3CDTF">1998-10-15T02:08:31Z</dcterms:created>
  <dcterms:modified xsi:type="dcterms:W3CDTF">2014-07-03T04:31:09Z</dcterms:modified>
  <cp:category/>
  <cp:version/>
  <cp:contentType/>
  <cp:contentStatus/>
</cp:coreProperties>
</file>