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940" yWindow="495" windowWidth="21540" windowHeight="11145"/>
  </bookViews>
  <sheets>
    <sheet name="入力欄" sheetId="1" r:id="rId1"/>
    <sheet name="参加申込" sheetId="2" r:id="rId2"/>
    <sheet name="メンバー票" sheetId="3" r:id="rId3"/>
    <sheet name="個人情報" sheetId="7" r:id="rId4"/>
    <sheet name="個人情報確認" sheetId="8" r:id="rId5"/>
    <sheet name="Sheet1" sheetId="9" state="hidden" r:id="rId6"/>
  </sheets>
  <definedNames>
    <definedName name="_xlnm._FilterDatabase" localSheetId="0" hidden="1">入力欄!$A$34:$J$54</definedName>
    <definedName name="_xlnm.Print_Area" localSheetId="2">メンバー票!$A$1:$BN$56</definedName>
    <definedName name="_xlnm.Print_Area" localSheetId="3">個人情報!$A$1:$AC$38</definedName>
    <definedName name="_xlnm.Print_Area" localSheetId="4">個人情報確認!$A$1:$K$57</definedName>
    <definedName name="_xlnm.Print_Area" localSheetId="1">参加申込!$A$1:$AC$38</definedName>
    <definedName name="_xlnm.Print_Area" localSheetId="0">入力欄!$A$1:$K$53</definedName>
  </definedNames>
  <calcPr calcId="145621"/>
</workbook>
</file>

<file path=xl/calcChain.xml><?xml version="1.0" encoding="utf-8"?>
<calcChain xmlns="http://schemas.openxmlformats.org/spreadsheetml/2006/main">
  <c r="D37" i="2" l="1"/>
  <c r="Q37" i="2"/>
  <c r="B17" i="8"/>
  <c r="I1" i="8"/>
  <c r="AQ45" i="3"/>
  <c r="K45" i="3"/>
  <c r="I45" i="3"/>
  <c r="K23" i="3"/>
  <c r="AQ23" i="3" s="1"/>
  <c r="J23" i="3"/>
  <c r="AP23" i="3" s="1"/>
  <c r="I23" i="3"/>
  <c r="AO23" i="3" s="1"/>
  <c r="L22" i="3"/>
  <c r="BS65" i="3"/>
  <c r="BR65" i="3"/>
  <c r="BQ65" i="3"/>
  <c r="CB64" i="3"/>
  <c r="BW64" i="3" s="1"/>
  <c r="CB65" i="3"/>
  <c r="CA64" i="3"/>
  <c r="CA65" i="3"/>
  <c r="BY65" i="3"/>
  <c r="BZ64" i="3"/>
  <c r="BQ64" i="3" s="1"/>
  <c r="I22" i="3" s="1"/>
  <c r="BP65" i="3"/>
  <c r="L23" i="3" s="1"/>
  <c r="BP64" i="3"/>
  <c r="B3" i="1"/>
  <c r="AO22" i="3" l="1"/>
  <c r="I44" i="3"/>
  <c r="AO44" i="3"/>
  <c r="J45" i="3"/>
  <c r="AO45" i="3"/>
  <c r="BY64" i="3"/>
  <c r="BS64" i="3" s="1"/>
  <c r="K22" i="3" s="1"/>
  <c r="AP45" i="3"/>
  <c r="BX65" i="3"/>
  <c r="BW65" i="3"/>
  <c r="AZ43" i="3"/>
  <c r="AZ42" i="3"/>
  <c r="AZ21" i="3"/>
  <c r="AZ20" i="3"/>
  <c r="T43" i="3"/>
  <c r="T42" i="3"/>
  <c r="T21" i="3"/>
  <c r="T20" i="3"/>
  <c r="K44" i="3" l="1"/>
  <c r="AQ44" i="3"/>
  <c r="AQ22" i="3"/>
  <c r="BX64" i="3"/>
  <c r="BR64" i="3" s="1"/>
  <c r="J22" i="3" s="1"/>
  <c r="AZ41" i="3"/>
  <c r="AZ40" i="3"/>
  <c r="AZ39" i="3"/>
  <c r="AZ38" i="3"/>
  <c r="AZ37" i="3"/>
  <c r="AZ36" i="3"/>
  <c r="AZ35" i="3"/>
  <c r="AZ34" i="3"/>
  <c r="AZ19" i="3"/>
  <c r="AZ18" i="3"/>
  <c r="AZ17" i="3"/>
  <c r="AZ16" i="3"/>
  <c r="AZ15" i="3"/>
  <c r="AZ14" i="3"/>
  <c r="AZ13" i="3"/>
  <c r="AZ12" i="3"/>
  <c r="T41" i="3"/>
  <c r="T40" i="3"/>
  <c r="T39" i="3"/>
  <c r="T38" i="3"/>
  <c r="T37" i="3"/>
  <c r="T36" i="3"/>
  <c r="T35" i="3"/>
  <c r="T34" i="3"/>
  <c r="T19" i="3"/>
  <c r="T18" i="3"/>
  <c r="T17" i="3"/>
  <c r="T16" i="3"/>
  <c r="T15" i="3"/>
  <c r="T14" i="3"/>
  <c r="T13" i="3"/>
  <c r="T12" i="3"/>
  <c r="AP22" i="3" l="1"/>
  <c r="J44" i="3"/>
  <c r="AP44" i="3"/>
  <c r="G2" i="3"/>
  <c r="BV55" i="3" l="1"/>
  <c r="BV56" i="3"/>
  <c r="BV57" i="3"/>
  <c r="BV58" i="3"/>
  <c r="BV59" i="3"/>
  <c r="BV60" i="3"/>
  <c r="BV61" i="3"/>
  <c r="BV62" i="3"/>
  <c r="BV63" i="3"/>
  <c r="BV54" i="3"/>
  <c r="G24" i="3" l="1"/>
  <c r="BV50" i="3"/>
  <c r="BP53" i="3" s="1"/>
  <c r="G33" i="3" s="1"/>
  <c r="BV51" i="3"/>
  <c r="BV52" i="3"/>
  <c r="BV53" i="3"/>
  <c r="BP63" i="3"/>
  <c r="BV49" i="3"/>
  <c r="BZ50" i="3"/>
  <c r="BY50" i="3" s="1"/>
  <c r="BZ51" i="3"/>
  <c r="CB51" i="3" s="1"/>
  <c r="BZ52" i="3"/>
  <c r="CB52" i="3" s="1"/>
  <c r="BZ53" i="3"/>
  <c r="CB53" i="3" s="1"/>
  <c r="BZ54" i="3"/>
  <c r="BY54" i="3" s="1"/>
  <c r="BZ55" i="3"/>
  <c r="CB55" i="3" s="1"/>
  <c r="BZ56" i="3"/>
  <c r="CB56" i="3" s="1"/>
  <c r="BZ57" i="3"/>
  <c r="BY57" i="3" s="1"/>
  <c r="BZ58" i="3"/>
  <c r="CB58" i="3" s="1"/>
  <c r="BZ59" i="3"/>
  <c r="CB59" i="3" s="1"/>
  <c r="BZ60" i="3"/>
  <c r="CB60" i="3" s="1"/>
  <c r="BZ61" i="3"/>
  <c r="CB61" i="3" s="1"/>
  <c r="BZ62" i="3"/>
  <c r="BZ63" i="3"/>
  <c r="CB63" i="3" s="1"/>
  <c r="BZ49" i="3"/>
  <c r="CB49" i="3" s="1"/>
  <c r="BU50" i="3"/>
  <c r="BU51" i="3"/>
  <c r="BU52" i="3"/>
  <c r="BU53" i="3"/>
  <c r="BU54" i="3"/>
  <c r="BU55" i="3"/>
  <c r="BU56" i="3"/>
  <c r="BU57" i="3"/>
  <c r="BU58" i="3"/>
  <c r="BU59" i="3"/>
  <c r="BU60" i="3"/>
  <c r="BU61" i="3"/>
  <c r="BU62" i="3"/>
  <c r="BU63" i="3"/>
  <c r="BU49" i="3"/>
  <c r="CB62" i="3"/>
  <c r="BY59" i="3"/>
  <c r="BP55" i="3"/>
  <c r="BP52" i="3"/>
  <c r="G32" i="3" s="1"/>
  <c r="BP50" i="3"/>
  <c r="G30" i="3" s="1"/>
  <c r="BP49" i="3"/>
  <c r="G7" i="3" s="1"/>
  <c r="AZ33" i="3"/>
  <c r="T33" i="3"/>
  <c r="AZ32" i="3"/>
  <c r="T32" i="3"/>
  <c r="AZ31" i="3"/>
  <c r="T31" i="3"/>
  <c r="AZ30" i="3"/>
  <c r="T30" i="3"/>
  <c r="AZ29" i="3"/>
  <c r="T29" i="3"/>
  <c r="AR45" i="3"/>
  <c r="AR44" i="3"/>
  <c r="AZ11" i="3"/>
  <c r="T11" i="3"/>
  <c r="AZ10" i="3"/>
  <c r="T10" i="3"/>
  <c r="AZ9" i="3"/>
  <c r="T9" i="3"/>
  <c r="AZ8" i="3"/>
  <c r="T8" i="3"/>
  <c r="AZ7" i="3"/>
  <c r="T7" i="3"/>
  <c r="BY63" i="3" l="1"/>
  <c r="BX63" i="3" s="1"/>
  <c r="BY58" i="3"/>
  <c r="CB57" i="3"/>
  <c r="BX57" i="3" s="1"/>
  <c r="BY53" i="3"/>
  <c r="BX53" i="3" s="1"/>
  <c r="CB50" i="3"/>
  <c r="BX50" i="3" s="1"/>
  <c r="AM43" i="3"/>
  <c r="G21" i="3"/>
  <c r="AM21" i="3"/>
  <c r="G43" i="3"/>
  <c r="AM13" i="3"/>
  <c r="G35" i="3"/>
  <c r="G13" i="3"/>
  <c r="AM35" i="3"/>
  <c r="BP54" i="3"/>
  <c r="BP56" i="3"/>
  <c r="BP51" i="3"/>
  <c r="AM9" i="3" s="1"/>
  <c r="BY61" i="3"/>
  <c r="BX61" i="3" s="1"/>
  <c r="BX58" i="3"/>
  <c r="CB54" i="3"/>
  <c r="BX54" i="3" s="1"/>
  <c r="BX59" i="3"/>
  <c r="BY55" i="3"/>
  <c r="BX55" i="3" s="1"/>
  <c r="BP57" i="3"/>
  <c r="BP62" i="3"/>
  <c r="BY49" i="3"/>
  <c r="BS60" i="3" s="1"/>
  <c r="BY52" i="3"/>
  <c r="BX52" i="3" s="1"/>
  <c r="BY56" i="3"/>
  <c r="BX56" i="3" s="1"/>
  <c r="BY51" i="3"/>
  <c r="BX51" i="3" s="1"/>
  <c r="BY60" i="3"/>
  <c r="BX60" i="3" s="1"/>
  <c r="BP58" i="3"/>
  <c r="BP59" i="3"/>
  <c r="BP60" i="3"/>
  <c r="BP61" i="3"/>
  <c r="AM10" i="3"/>
  <c r="G10" i="3"/>
  <c r="AM32" i="3"/>
  <c r="AM30" i="3"/>
  <c r="AM8" i="3"/>
  <c r="AM24" i="3"/>
  <c r="AM2" i="3"/>
  <c r="AM7" i="3"/>
  <c r="AM11" i="3"/>
  <c r="AM29" i="3"/>
  <c r="AM33" i="3"/>
  <c r="CA49" i="3"/>
  <c r="BW49" i="3" s="1"/>
  <c r="CA51" i="3"/>
  <c r="BW51" i="3" s="1"/>
  <c r="CA53" i="3"/>
  <c r="BW53" i="3" s="1"/>
  <c r="CA55" i="3"/>
  <c r="BW55" i="3" s="1"/>
  <c r="CA57" i="3"/>
  <c r="CA59" i="3"/>
  <c r="BW59" i="3" s="1"/>
  <c r="CA61" i="3"/>
  <c r="BW61" i="3" s="1"/>
  <c r="CA63" i="3"/>
  <c r="BW63" i="3" s="1"/>
  <c r="L44" i="3"/>
  <c r="L45" i="3"/>
  <c r="BY62" i="3"/>
  <c r="BX62" i="3" s="1"/>
  <c r="G11" i="3"/>
  <c r="G29" i="3"/>
  <c r="CA50" i="3"/>
  <c r="CA52" i="3"/>
  <c r="BW52" i="3" s="1"/>
  <c r="CA54" i="3"/>
  <c r="CA56" i="3"/>
  <c r="BW56" i="3" s="1"/>
  <c r="CA58" i="3"/>
  <c r="BW58" i="3" s="1"/>
  <c r="CA60" i="3"/>
  <c r="BW60" i="3" s="1"/>
  <c r="CA62" i="3"/>
  <c r="BW62" i="3" s="1"/>
  <c r="G8" i="3"/>
  <c r="AR22" i="3"/>
  <c r="AR23" i="3"/>
  <c r="BW57" i="3" l="1"/>
  <c r="BW50" i="3"/>
  <c r="G42" i="3"/>
  <c r="AM42" i="3"/>
  <c r="AM20" i="3"/>
  <c r="G20" i="3"/>
  <c r="AL18" i="3"/>
  <c r="F40" i="3"/>
  <c r="F18" i="3"/>
  <c r="AL40" i="3"/>
  <c r="G40" i="3"/>
  <c r="G18" i="3"/>
  <c r="AM40" i="3"/>
  <c r="AM18" i="3"/>
  <c r="G17" i="3"/>
  <c r="AM39" i="3"/>
  <c r="AM17" i="3"/>
  <c r="G39" i="3"/>
  <c r="AM38" i="3"/>
  <c r="AM16" i="3"/>
  <c r="G38" i="3"/>
  <c r="G16" i="3"/>
  <c r="AM36" i="3"/>
  <c r="AM14" i="3"/>
  <c r="G36" i="3"/>
  <c r="G14" i="3"/>
  <c r="G37" i="3"/>
  <c r="G15" i="3"/>
  <c r="AM37" i="3"/>
  <c r="AM15" i="3"/>
  <c r="G12" i="3"/>
  <c r="AM34" i="3"/>
  <c r="AM12" i="3"/>
  <c r="G34" i="3"/>
  <c r="AM41" i="3"/>
  <c r="AM19" i="3"/>
  <c r="G41" i="3"/>
  <c r="G19" i="3"/>
  <c r="G9" i="3"/>
  <c r="AM31" i="3"/>
  <c r="G31" i="3"/>
  <c r="BW54" i="3"/>
  <c r="BQ55" i="3" s="1"/>
  <c r="BS62" i="3"/>
  <c r="BS52" i="3"/>
  <c r="F32" i="3" s="1"/>
  <c r="BS56" i="3"/>
  <c r="BS49" i="3"/>
  <c r="AL29" i="3" s="1"/>
  <c r="BS57" i="3"/>
  <c r="BS50" i="3"/>
  <c r="AL30" i="3" s="1"/>
  <c r="BS63" i="3"/>
  <c r="BS61" i="3"/>
  <c r="BS51" i="3"/>
  <c r="AL9" i="3" s="1"/>
  <c r="BS54" i="3"/>
  <c r="BS59" i="3"/>
  <c r="BS58" i="3"/>
  <c r="BX49" i="3"/>
  <c r="BR60" i="3" s="1"/>
  <c r="BS55" i="3"/>
  <c r="BS53" i="3"/>
  <c r="AL11" i="3" s="1"/>
  <c r="BQ63" i="3"/>
  <c r="BQ54" i="3"/>
  <c r="BQ50" i="3"/>
  <c r="BQ58" i="3"/>
  <c r="BQ61" i="3"/>
  <c r="BQ51" i="3"/>
  <c r="BQ59" i="3"/>
  <c r="BQ56" i="3"/>
  <c r="BQ52" i="3"/>
  <c r="BQ62" i="3"/>
  <c r="BQ57" i="3"/>
  <c r="BQ53" i="3"/>
  <c r="BQ49" i="3"/>
  <c r="BQ60" i="3"/>
  <c r="BR55" i="3"/>
  <c r="AJ20" i="3" l="1"/>
  <c r="D42" i="3"/>
  <c r="AJ42" i="3"/>
  <c r="D20" i="3"/>
  <c r="AL42" i="3"/>
  <c r="AL20" i="3"/>
  <c r="F42" i="3"/>
  <c r="F20" i="3"/>
  <c r="AJ43" i="3"/>
  <c r="AJ21" i="3"/>
  <c r="D43" i="3"/>
  <c r="D21" i="3"/>
  <c r="AL43" i="3"/>
  <c r="F43" i="3"/>
  <c r="AL21" i="3"/>
  <c r="F21" i="3"/>
  <c r="AJ35" i="3"/>
  <c r="D13" i="3"/>
  <c r="AJ13" i="3"/>
  <c r="D35" i="3"/>
  <c r="D36" i="3"/>
  <c r="D14" i="3"/>
  <c r="AJ36" i="3"/>
  <c r="AJ14" i="3"/>
  <c r="E13" i="3"/>
  <c r="AK35" i="3"/>
  <c r="AK13" i="3"/>
  <c r="E35" i="3"/>
  <c r="AJ17" i="3"/>
  <c r="D39" i="3"/>
  <c r="D17" i="3"/>
  <c r="AJ39" i="3"/>
  <c r="AL35" i="3"/>
  <c r="AL13" i="3"/>
  <c r="F35" i="3"/>
  <c r="F13" i="3"/>
  <c r="F37" i="3"/>
  <c r="F15" i="3"/>
  <c r="AL37" i="3"/>
  <c r="AL15" i="3"/>
  <c r="AL38" i="3"/>
  <c r="AL16" i="3"/>
  <c r="F38" i="3"/>
  <c r="F16" i="3"/>
  <c r="D18" i="3"/>
  <c r="AJ40" i="3"/>
  <c r="AJ18" i="3"/>
  <c r="D40" i="3"/>
  <c r="AK40" i="3"/>
  <c r="AK18" i="3"/>
  <c r="E40" i="3"/>
  <c r="E18" i="3"/>
  <c r="D41" i="3"/>
  <c r="D19" i="3"/>
  <c r="AJ41" i="3"/>
  <c r="AJ19" i="3"/>
  <c r="D38" i="3"/>
  <c r="D16" i="3"/>
  <c r="AJ38" i="3"/>
  <c r="AJ16" i="3"/>
  <c r="F17" i="3"/>
  <c r="AL39" i="3"/>
  <c r="AL17" i="3"/>
  <c r="F39" i="3"/>
  <c r="F14" i="3"/>
  <c r="AL36" i="3"/>
  <c r="AL14" i="3"/>
  <c r="F36" i="3"/>
  <c r="AJ15" i="3"/>
  <c r="D37" i="3"/>
  <c r="D15" i="3"/>
  <c r="AJ37" i="3"/>
  <c r="AL12" i="3"/>
  <c r="F34" i="3"/>
  <c r="F12" i="3"/>
  <c r="AL34" i="3"/>
  <c r="AJ34" i="3"/>
  <c r="AJ12" i="3"/>
  <c r="D34" i="3"/>
  <c r="D12" i="3"/>
  <c r="AL41" i="3"/>
  <c r="AL19" i="3"/>
  <c r="F41" i="3"/>
  <c r="F19" i="3"/>
  <c r="AL7" i="3"/>
  <c r="F29" i="3"/>
  <c r="F7" i="3"/>
  <c r="AL8" i="3"/>
  <c r="F10" i="3"/>
  <c r="AL10" i="3"/>
  <c r="AL32" i="3"/>
  <c r="BR61" i="3"/>
  <c r="F8" i="3"/>
  <c r="AL31" i="3"/>
  <c r="F9" i="3"/>
  <c r="F30" i="3"/>
  <c r="F31" i="3"/>
  <c r="BR54" i="3"/>
  <c r="BR49" i="3"/>
  <c r="AK29" i="3" s="1"/>
  <c r="BR59" i="3"/>
  <c r="BR51" i="3"/>
  <c r="E9" i="3" s="1"/>
  <c r="BR53" i="3"/>
  <c r="AK11" i="3" s="1"/>
  <c r="BR57" i="3"/>
  <c r="BR58" i="3"/>
  <c r="BR50" i="3"/>
  <c r="AK8" i="3" s="1"/>
  <c r="BR63" i="3"/>
  <c r="BR62" i="3"/>
  <c r="F33" i="3"/>
  <c r="F11" i="3"/>
  <c r="AL33" i="3"/>
  <c r="BR52" i="3"/>
  <c r="E10" i="3" s="1"/>
  <c r="BR56" i="3"/>
  <c r="D30" i="3"/>
  <c r="AJ8" i="3"/>
  <c r="AJ30" i="3"/>
  <c r="D8" i="3"/>
  <c r="D32" i="3"/>
  <c r="AJ32" i="3"/>
  <c r="D10" i="3"/>
  <c r="AJ10" i="3"/>
  <c r="AJ29" i="3"/>
  <c r="D29" i="3"/>
  <c r="AJ7" i="3"/>
  <c r="D7" i="3"/>
  <c r="AJ33" i="3"/>
  <c r="D11" i="3"/>
  <c r="D33" i="3"/>
  <c r="AJ11" i="3"/>
  <c r="D31" i="3"/>
  <c r="D9" i="3"/>
  <c r="AJ9" i="3"/>
  <c r="AJ31" i="3"/>
  <c r="E20" i="3" l="1"/>
  <c r="AK20" i="3"/>
  <c r="AK42" i="3"/>
  <c r="E42" i="3"/>
  <c r="AK43" i="3"/>
  <c r="AK21" i="3"/>
  <c r="E43" i="3"/>
  <c r="E21" i="3"/>
  <c r="E14" i="3"/>
  <c r="AK36" i="3"/>
  <c r="AK14" i="3"/>
  <c r="E36" i="3"/>
  <c r="E38" i="3"/>
  <c r="AK38" i="3"/>
  <c r="AK16" i="3"/>
  <c r="E16" i="3"/>
  <c r="AK37" i="3"/>
  <c r="AK15" i="3"/>
  <c r="E37" i="3"/>
  <c r="E15" i="3"/>
  <c r="E39" i="3"/>
  <c r="E17" i="3"/>
  <c r="AK39" i="3"/>
  <c r="AK17" i="3"/>
  <c r="E41" i="3"/>
  <c r="E19" i="3"/>
  <c r="AK41" i="3"/>
  <c r="AK19" i="3"/>
  <c r="E34" i="3"/>
  <c r="E12" i="3"/>
  <c r="AK34" i="3"/>
  <c r="AK12" i="3"/>
  <c r="E31" i="3"/>
  <c r="E33" i="3"/>
  <c r="AK31" i="3"/>
  <c r="AK33" i="3"/>
  <c r="E30" i="3"/>
  <c r="AK9" i="3"/>
  <c r="E8" i="3"/>
  <c r="AK30" i="3"/>
  <c r="E7" i="3"/>
  <c r="AK7" i="3"/>
  <c r="E32" i="3"/>
  <c r="E29" i="3"/>
  <c r="AK32" i="3"/>
  <c r="E11" i="3"/>
  <c r="AK10" i="3"/>
  <c r="B4" i="1"/>
  <c r="B5" i="1"/>
  <c r="BI32" i="7" l="1"/>
  <c r="BI31" i="7"/>
  <c r="BI30" i="7"/>
  <c r="BI29" i="7"/>
  <c r="BI28" i="7"/>
  <c r="BI27" i="7"/>
  <c r="BI26" i="7"/>
  <c r="X4" i="1" l="1"/>
  <c r="X3" i="1"/>
  <c r="X2" i="1"/>
  <c r="I11" i="7" l="1"/>
  <c r="I12" i="7"/>
  <c r="I13" i="7"/>
  <c r="I14" i="7"/>
  <c r="I15" i="7"/>
  <c r="I16" i="7"/>
  <c r="I17" i="7"/>
  <c r="I18" i="7"/>
  <c r="I19" i="7"/>
  <c r="I20" i="7"/>
  <c r="I21" i="7"/>
  <c r="I22" i="7"/>
  <c r="I23" i="7"/>
  <c r="I24" i="7"/>
  <c r="I10" i="7"/>
  <c r="C11" i="7"/>
  <c r="C12" i="7"/>
  <c r="C13" i="7"/>
  <c r="C14" i="7"/>
  <c r="C15" i="7"/>
  <c r="C16" i="7"/>
  <c r="C17" i="7"/>
  <c r="C18" i="7"/>
  <c r="C19" i="7"/>
  <c r="C20" i="7"/>
  <c r="C21" i="7"/>
  <c r="C22" i="7"/>
  <c r="C23" i="7"/>
  <c r="C24" i="7"/>
  <c r="C10" i="7"/>
  <c r="U16" i="2" l="1"/>
  <c r="U17" i="2"/>
  <c r="U18" i="2"/>
  <c r="U19" i="2"/>
  <c r="U20" i="2"/>
  <c r="U21" i="2"/>
  <c r="U22" i="2"/>
  <c r="U23" i="2"/>
  <c r="U24" i="2"/>
  <c r="U25" i="2"/>
  <c r="U26" i="2"/>
  <c r="U27" i="2"/>
  <c r="U28" i="2"/>
  <c r="U29" i="2"/>
  <c r="U15" i="2"/>
  <c r="A1" i="2" l="1"/>
  <c r="H45" i="8"/>
  <c r="C1" i="1"/>
  <c r="L16" i="7" l="1"/>
  <c r="L17" i="7"/>
  <c r="L18" i="7"/>
  <c r="L19" i="7"/>
  <c r="L20" i="7"/>
  <c r="L21" i="7"/>
  <c r="L22" i="7"/>
  <c r="L23" i="7"/>
  <c r="L24" i="7"/>
  <c r="L15" i="7"/>
  <c r="L20" i="2"/>
  <c r="A34" i="2"/>
  <c r="R22" i="2"/>
  <c r="R18" i="2"/>
  <c r="R16" i="2"/>
  <c r="R17" i="2"/>
  <c r="R19" i="2"/>
  <c r="R20" i="2"/>
  <c r="R21" i="2"/>
  <c r="R23" i="2"/>
  <c r="R24" i="2"/>
  <c r="R25" i="2"/>
  <c r="R26" i="2"/>
  <c r="R27" i="2"/>
  <c r="R28" i="2"/>
  <c r="R29" i="2"/>
  <c r="R15" i="2"/>
  <c r="B1" i="7" l="1"/>
  <c r="AE34" i="2" l="1"/>
  <c r="AE32" i="2"/>
  <c r="A34" i="7"/>
  <c r="F1" i="2"/>
  <c r="A31" i="2" l="1"/>
  <c r="U7" i="7"/>
  <c r="U6" i="7"/>
  <c r="G37" i="7" l="1"/>
  <c r="F36" i="7"/>
  <c r="P37" i="7"/>
  <c r="R37" i="7" l="1"/>
  <c r="Q36" i="7"/>
  <c r="X34" i="7"/>
  <c r="R34" i="7"/>
  <c r="V34" i="7"/>
  <c r="L11" i="7"/>
  <c r="L12" i="7"/>
  <c r="L13" i="7"/>
  <c r="L14" i="7"/>
  <c r="L10" i="7"/>
  <c r="E6" i="7"/>
  <c r="H1" i="7"/>
  <c r="X4" i="7"/>
  <c r="AA4" i="7"/>
  <c r="J4" i="8"/>
  <c r="J54" i="1" l="1"/>
  <c r="I54" i="1"/>
  <c r="H54" i="1"/>
  <c r="G54" i="1"/>
  <c r="R33" i="2" l="1"/>
  <c r="V33" i="2"/>
  <c r="AA21" i="2" l="1"/>
  <c r="AA22" i="2"/>
  <c r="AA23" i="2"/>
  <c r="AA24" i="2"/>
  <c r="AA25" i="2"/>
  <c r="AA26" i="2"/>
  <c r="AA27" i="2"/>
  <c r="AA28" i="2"/>
  <c r="AA29" i="2"/>
  <c r="AA20" i="2"/>
  <c r="AA16" i="2"/>
  <c r="AA17" i="2"/>
  <c r="AA18" i="2"/>
  <c r="AA19" i="2"/>
  <c r="AA15" i="2"/>
  <c r="O16" i="2" l="1"/>
  <c r="O17" i="2"/>
  <c r="O18" i="2"/>
  <c r="O19" i="2"/>
  <c r="L16" i="2"/>
  <c r="L17" i="2"/>
  <c r="L18" i="2"/>
  <c r="L19" i="2"/>
  <c r="C16" i="2"/>
  <c r="C17" i="2"/>
  <c r="C18" i="2"/>
  <c r="C19" i="2"/>
  <c r="O15" i="2"/>
  <c r="L15" i="2"/>
  <c r="C15" i="2"/>
  <c r="O20" i="2" l="1"/>
  <c r="O21" i="2"/>
  <c r="O22" i="2"/>
  <c r="O23" i="2"/>
  <c r="O24" i="2"/>
  <c r="O25" i="2"/>
  <c r="O26" i="2"/>
  <c r="O27" i="2"/>
  <c r="O28" i="2"/>
  <c r="O29" i="2"/>
  <c r="E10" i="2" l="1"/>
  <c r="D27" i="1"/>
  <c r="D22" i="1"/>
  <c r="U6" i="2"/>
  <c r="U5" i="2"/>
  <c r="E8" i="2"/>
  <c r="E7" i="2"/>
  <c r="E11" i="2"/>
  <c r="E9" i="2"/>
  <c r="Y39" i="1" l="1"/>
  <c r="Y40" i="1"/>
  <c r="Y41" i="1"/>
  <c r="Y42" i="1"/>
  <c r="Y43" i="1"/>
  <c r="Y44" i="1"/>
  <c r="Y45" i="1"/>
  <c r="Y46" i="1"/>
  <c r="Y47" i="1"/>
  <c r="Y48" i="1"/>
  <c r="Y49" i="1"/>
  <c r="Y50" i="1"/>
  <c r="Y51" i="1"/>
  <c r="Y52" i="1"/>
  <c r="Y38" i="1"/>
  <c r="P12" i="2" l="1"/>
  <c r="E12" i="2"/>
  <c r="N11" i="2"/>
  <c r="T10" i="2"/>
  <c r="X10" i="2" s="1"/>
  <c r="N10" i="2"/>
  <c r="X38" i="1" l="1"/>
  <c r="W38" i="1"/>
  <c r="E5" i="2"/>
  <c r="X33" i="2"/>
  <c r="N37" i="2"/>
  <c r="D36" i="2"/>
  <c r="Q36" i="2"/>
  <c r="L21" i="2"/>
  <c r="L22" i="2"/>
  <c r="L23" i="2"/>
  <c r="L24" i="2"/>
  <c r="L25" i="2"/>
  <c r="L26" i="2"/>
  <c r="L27" i="2"/>
  <c r="L28" i="2"/>
  <c r="L29" i="2"/>
  <c r="C20" i="2"/>
  <c r="C21" i="2"/>
  <c r="C22" i="2"/>
  <c r="C23" i="2"/>
  <c r="C24" i="2"/>
  <c r="C25" i="2"/>
  <c r="C26" i="2"/>
  <c r="C27" i="2"/>
  <c r="C28" i="2"/>
  <c r="C29" i="2"/>
  <c r="T9" i="2"/>
  <c r="X9" i="2" s="1"/>
  <c r="N9" i="2"/>
  <c r="N7" i="2"/>
  <c r="R8" i="2"/>
  <c r="X3" i="2"/>
  <c r="U3" i="2"/>
</calcChain>
</file>

<file path=xl/comments1.xml><?xml version="1.0" encoding="utf-8"?>
<comments xmlns="http://schemas.openxmlformats.org/spreadsheetml/2006/main">
  <authors>
    <author>藤原悟</author>
  </authors>
  <commentList>
    <comment ref="B7" authorId="0">
      <text>
        <r>
          <rPr>
            <b/>
            <sz val="9"/>
            <color indexed="81"/>
            <rFont val="ＭＳ Ｐゴシック"/>
            <family val="3"/>
            <charset val="128"/>
          </rPr>
          <t>TeamＪＢＡに登録した正式名称</t>
        </r>
      </text>
    </comment>
    <comment ref="E7" authorId="0">
      <text>
        <r>
          <rPr>
            <b/>
            <sz val="9"/>
            <color indexed="81"/>
            <rFont val="ＭＳ Ｐゴシック"/>
            <family val="3"/>
            <charset val="128"/>
          </rPr>
          <t>TeamＪＢＡに登録した正式名称</t>
        </r>
      </text>
    </comment>
    <comment ref="B8" authorId="0">
      <text>
        <r>
          <rPr>
            <b/>
            <sz val="9"/>
            <color indexed="81"/>
            <rFont val="ＭＳ Ｐゴシック"/>
            <family val="3"/>
            <charset val="128"/>
          </rPr>
          <t>スコアシート、得点板に表示するチーム名
全角4文字以内、半角8文字以内</t>
        </r>
      </text>
    </comment>
    <comment ref="E8" authorId="0">
      <text>
        <r>
          <rPr>
            <b/>
            <sz val="9"/>
            <color indexed="81"/>
            <rFont val="ＭＳ Ｐゴシック"/>
            <family val="3"/>
            <charset val="128"/>
          </rPr>
          <t>1チーム目と合わせて
全角4文字以内</t>
        </r>
      </text>
    </comment>
    <comment ref="B11" authorId="0">
      <text>
        <r>
          <rPr>
            <b/>
            <sz val="9"/>
            <color indexed="81"/>
            <rFont val="ＭＳ Ｐゴシック"/>
            <family val="3"/>
            <charset val="128"/>
          </rPr>
          <t xml:space="preserve">男子は45から
女子は46から　始まる9桁の番号
</t>
        </r>
      </text>
    </comment>
    <comment ref="E11" authorId="0">
      <text>
        <r>
          <rPr>
            <b/>
            <sz val="9"/>
            <color indexed="81"/>
            <rFont val="ＭＳ Ｐゴシック"/>
            <family val="3"/>
            <charset val="128"/>
          </rPr>
          <t xml:space="preserve">男子は45から
女子は46から　始まる9桁の番号
</t>
        </r>
      </text>
    </comment>
    <comment ref="B12" authorId="0">
      <text>
        <r>
          <rPr>
            <b/>
            <sz val="9"/>
            <color indexed="81"/>
            <rFont val="ＭＳ Ｐゴシック"/>
            <family val="3"/>
            <charset val="128"/>
          </rPr>
          <t>中学校の場合は校長名
クラブチームはチームの代表者氏名</t>
        </r>
      </text>
    </comment>
    <comment ref="E12" authorId="0">
      <text>
        <r>
          <rPr>
            <b/>
            <sz val="9"/>
            <color indexed="81"/>
            <rFont val="ＭＳ Ｐゴシック"/>
            <family val="3"/>
            <charset val="128"/>
          </rPr>
          <t>中学校の場合は校長名
クラブチームはチームの代表者氏名</t>
        </r>
      </text>
    </comment>
    <comment ref="B13" authorId="0">
      <text>
        <r>
          <rPr>
            <b/>
            <sz val="9"/>
            <color indexed="81"/>
            <rFont val="ＭＳ Ｐゴシック"/>
            <family val="3"/>
            <charset val="128"/>
          </rPr>
          <t>中学校の場合は教員に限る
(部活動指導員 可)</t>
        </r>
      </text>
    </comment>
    <comment ref="C13" authorId="0">
      <text>
        <r>
          <rPr>
            <b/>
            <sz val="9"/>
            <color indexed="81"/>
            <rFont val="ＭＳ Ｐゴシック"/>
            <family val="3"/>
            <charset val="128"/>
          </rPr>
          <t>合同チームの場合
所属校の略称を入力</t>
        </r>
      </text>
    </comment>
    <comment ref="B14" authorId="0">
      <text>
        <r>
          <rPr>
            <b/>
            <sz val="9"/>
            <color indexed="81"/>
            <rFont val="ＭＳ Ｐゴシック"/>
            <family val="3"/>
            <charset val="128"/>
          </rPr>
          <t>クラブチームは空欄</t>
        </r>
      </text>
    </comment>
    <comment ref="B15" authorId="0">
      <text>
        <r>
          <rPr>
            <b/>
            <sz val="9"/>
            <color indexed="81"/>
            <rFont val="ＭＳ Ｐゴシック"/>
            <family val="3"/>
            <charset val="128"/>
          </rPr>
          <t>中学校の場合は教員に限る
(部活動指導員 可)</t>
        </r>
      </text>
    </comment>
    <comment ref="C15" authorId="0">
      <text>
        <r>
          <rPr>
            <b/>
            <sz val="9"/>
            <color indexed="81"/>
            <rFont val="ＭＳ Ｐゴシック"/>
            <family val="3"/>
            <charset val="128"/>
          </rPr>
          <t>合同チームの場合
所属校の略称を入力</t>
        </r>
      </text>
    </comment>
    <comment ref="B16" authorId="0">
      <text>
        <r>
          <rPr>
            <b/>
            <sz val="9"/>
            <color indexed="81"/>
            <rFont val="ＭＳ Ｐゴシック"/>
            <family val="3"/>
            <charset val="128"/>
          </rPr>
          <t>必ず連絡がつく電話番号を記入すること</t>
        </r>
      </text>
    </comment>
    <comment ref="B22" authorId="0">
      <text>
        <r>
          <rPr>
            <b/>
            <sz val="9"/>
            <color indexed="81"/>
            <rFont val="ＭＳ Ｐゴシック"/>
            <family val="3"/>
            <charset val="128"/>
          </rPr>
          <t>クラブチームは空欄</t>
        </r>
      </text>
    </comment>
    <comment ref="C22" authorId="0">
      <text>
        <r>
          <rPr>
            <b/>
            <sz val="9"/>
            <color indexed="81"/>
            <rFont val="ＭＳ Ｐゴシック"/>
            <family val="3"/>
            <charset val="128"/>
          </rPr>
          <t>合同チームの場合
所属校の略称を入力</t>
        </r>
      </text>
    </comment>
    <comment ref="B23" authorId="0">
      <text>
        <r>
          <rPr>
            <b/>
            <sz val="9"/>
            <color indexed="81"/>
            <rFont val="ＭＳ Ｐゴシック"/>
            <family val="3"/>
            <charset val="128"/>
          </rPr>
          <t>JBA公認コーチ資格を記入</t>
        </r>
      </text>
    </comment>
    <comment ref="B27" authorId="0">
      <text>
        <r>
          <rPr>
            <b/>
            <sz val="9"/>
            <color indexed="81"/>
            <rFont val="ＭＳ Ｐゴシック"/>
            <family val="3"/>
            <charset val="128"/>
          </rPr>
          <t>クラブチームは空欄</t>
        </r>
      </text>
    </comment>
    <comment ref="C27" authorId="0">
      <text>
        <r>
          <rPr>
            <b/>
            <sz val="9"/>
            <color indexed="81"/>
            <rFont val="ＭＳ Ｐゴシック"/>
            <family val="3"/>
            <charset val="128"/>
          </rPr>
          <t>合同チームの場合
所属校の略称を入力</t>
        </r>
      </text>
    </comment>
    <comment ref="B28" authorId="0">
      <text>
        <r>
          <rPr>
            <b/>
            <sz val="9"/>
            <color indexed="81"/>
            <rFont val="ＭＳ Ｐゴシック"/>
            <family val="3"/>
            <charset val="128"/>
          </rPr>
          <t>JBA公認コーチ資格を記入</t>
        </r>
      </text>
    </comment>
    <comment ref="B32" authorId="0">
      <text>
        <r>
          <rPr>
            <b/>
            <sz val="9"/>
            <color indexed="81"/>
            <rFont val="ＭＳ Ｐゴシック"/>
            <family val="3"/>
            <charset val="128"/>
          </rPr>
          <t>クラブチームは空欄</t>
        </r>
      </text>
    </comment>
    <comment ref="C32" authorId="0">
      <text>
        <r>
          <rPr>
            <b/>
            <sz val="9"/>
            <color indexed="81"/>
            <rFont val="ＭＳ Ｐゴシック"/>
            <family val="3"/>
            <charset val="128"/>
          </rPr>
          <t>合同チームの場合
所属校の略称を入力</t>
        </r>
      </text>
    </comment>
    <comment ref="G38" authorId="0">
      <text>
        <r>
          <rPr>
            <b/>
            <sz val="9"/>
            <color indexed="81"/>
            <rFont val="ＭＳ Ｐゴシック"/>
            <family val="3"/>
            <charset val="128"/>
          </rPr>
          <t>合同チームの場合
所属校の略称を入力</t>
        </r>
      </text>
    </comment>
    <comment ref="G39" authorId="0">
      <text>
        <r>
          <rPr>
            <b/>
            <sz val="9"/>
            <color indexed="81"/>
            <rFont val="ＭＳ Ｐゴシック"/>
            <family val="3"/>
            <charset val="128"/>
          </rPr>
          <t>合同チームの場合
所属校の略称を入力</t>
        </r>
      </text>
    </comment>
    <comment ref="G40" authorId="0">
      <text>
        <r>
          <rPr>
            <b/>
            <sz val="9"/>
            <color indexed="81"/>
            <rFont val="ＭＳ Ｐゴシック"/>
            <family val="3"/>
            <charset val="128"/>
          </rPr>
          <t>合同チームの場合
所属校の略称を入力</t>
        </r>
      </text>
    </comment>
    <comment ref="G41" authorId="0">
      <text>
        <r>
          <rPr>
            <b/>
            <sz val="9"/>
            <color indexed="81"/>
            <rFont val="ＭＳ Ｐゴシック"/>
            <family val="3"/>
            <charset val="128"/>
          </rPr>
          <t>合同チームの場合
所属校の略称を入力</t>
        </r>
      </text>
    </comment>
    <comment ref="G42" authorId="0">
      <text>
        <r>
          <rPr>
            <b/>
            <sz val="9"/>
            <color indexed="81"/>
            <rFont val="ＭＳ Ｐゴシック"/>
            <family val="3"/>
            <charset val="128"/>
          </rPr>
          <t>合同チームの場合
所属校の略称を入力</t>
        </r>
      </text>
    </comment>
    <comment ref="G43" authorId="0">
      <text>
        <r>
          <rPr>
            <b/>
            <sz val="9"/>
            <color indexed="81"/>
            <rFont val="ＭＳ Ｐゴシック"/>
            <family val="3"/>
            <charset val="128"/>
          </rPr>
          <t>合同チームの場合
所属校の略称を入力</t>
        </r>
      </text>
    </comment>
    <comment ref="G44" authorId="0">
      <text>
        <r>
          <rPr>
            <b/>
            <sz val="9"/>
            <color indexed="81"/>
            <rFont val="ＭＳ Ｐゴシック"/>
            <family val="3"/>
            <charset val="128"/>
          </rPr>
          <t>合同チームの場合
所属校の略称を入力</t>
        </r>
      </text>
    </comment>
    <comment ref="G45" authorId="0">
      <text>
        <r>
          <rPr>
            <b/>
            <sz val="9"/>
            <color indexed="81"/>
            <rFont val="ＭＳ Ｐゴシック"/>
            <family val="3"/>
            <charset val="128"/>
          </rPr>
          <t>合同チームの場合
所属校の略称を入力</t>
        </r>
      </text>
    </comment>
    <comment ref="G46" authorId="0">
      <text>
        <r>
          <rPr>
            <b/>
            <sz val="9"/>
            <color indexed="81"/>
            <rFont val="ＭＳ Ｐゴシック"/>
            <family val="3"/>
            <charset val="128"/>
          </rPr>
          <t>合同チームの場合
所属校の略称を入力</t>
        </r>
      </text>
    </comment>
    <comment ref="G47" authorId="0">
      <text>
        <r>
          <rPr>
            <b/>
            <sz val="9"/>
            <color indexed="81"/>
            <rFont val="ＭＳ Ｐゴシック"/>
            <family val="3"/>
            <charset val="128"/>
          </rPr>
          <t>合同チームの場合
所属校の略称を入力</t>
        </r>
      </text>
    </comment>
    <comment ref="G48" authorId="0">
      <text>
        <r>
          <rPr>
            <b/>
            <sz val="9"/>
            <color indexed="81"/>
            <rFont val="ＭＳ Ｐゴシック"/>
            <family val="3"/>
            <charset val="128"/>
          </rPr>
          <t>合同チームの場合
所属校の略称を入力</t>
        </r>
      </text>
    </comment>
    <comment ref="G49" authorId="0">
      <text>
        <r>
          <rPr>
            <b/>
            <sz val="9"/>
            <color indexed="81"/>
            <rFont val="ＭＳ Ｐゴシック"/>
            <family val="3"/>
            <charset val="128"/>
          </rPr>
          <t>合同チームの場合
所属校の略称を入力</t>
        </r>
      </text>
    </comment>
    <comment ref="G50" authorId="0">
      <text>
        <r>
          <rPr>
            <b/>
            <sz val="9"/>
            <color indexed="81"/>
            <rFont val="ＭＳ Ｐゴシック"/>
            <family val="3"/>
            <charset val="128"/>
          </rPr>
          <t>合同チームの場合
所属校の略称を入力</t>
        </r>
      </text>
    </comment>
    <comment ref="G51" authorId="0">
      <text>
        <r>
          <rPr>
            <b/>
            <sz val="9"/>
            <color indexed="81"/>
            <rFont val="ＭＳ Ｐゴシック"/>
            <family val="3"/>
            <charset val="128"/>
          </rPr>
          <t>合同チームの場合
所属校の略称を入力</t>
        </r>
      </text>
    </comment>
    <comment ref="G52" authorId="0">
      <text>
        <r>
          <rPr>
            <b/>
            <sz val="9"/>
            <color indexed="81"/>
            <rFont val="ＭＳ Ｐゴシック"/>
            <family val="3"/>
            <charset val="128"/>
          </rPr>
          <t>合同チームの場合
所属校の略称を入力</t>
        </r>
      </text>
    </comment>
  </commentList>
</comments>
</file>

<file path=xl/sharedStrings.xml><?xml version="1.0" encoding="utf-8"?>
<sst xmlns="http://schemas.openxmlformats.org/spreadsheetml/2006/main" count="492" uniqueCount="299">
  <si>
    <t>チーム名(正式)</t>
    <rPh sb="3" eb="4">
      <t>メイ</t>
    </rPh>
    <rPh sb="5" eb="7">
      <t>セイシキ</t>
    </rPh>
    <phoneticPr fontId="1"/>
  </si>
  <si>
    <t>所在地</t>
    <rPh sb="0" eb="3">
      <t>ショザイチ</t>
    </rPh>
    <phoneticPr fontId="1"/>
  </si>
  <si>
    <t>責任者氏名</t>
    <rPh sb="0" eb="3">
      <t>セキニンシャ</t>
    </rPh>
    <rPh sb="3" eb="5">
      <t>シメイ</t>
    </rPh>
    <phoneticPr fontId="1"/>
  </si>
  <si>
    <t>引率者氏名</t>
    <rPh sb="0" eb="3">
      <t>インソツシャ</t>
    </rPh>
    <rPh sb="3" eb="5">
      <t>シメイ</t>
    </rPh>
    <phoneticPr fontId="1"/>
  </si>
  <si>
    <t>連絡責任者氏名</t>
    <rPh sb="0" eb="2">
      <t>レンラク</t>
    </rPh>
    <rPh sb="2" eb="5">
      <t>セキニンシャ</t>
    </rPh>
    <rPh sb="5" eb="7">
      <t>シメイ</t>
    </rPh>
    <phoneticPr fontId="1"/>
  </si>
  <si>
    <t>連絡責任者携帯電話</t>
    <rPh sb="0" eb="2">
      <t>レンラク</t>
    </rPh>
    <rPh sb="2" eb="5">
      <t>セキニンシャ</t>
    </rPh>
    <rPh sb="5" eb="7">
      <t>ケイタイ</t>
    </rPh>
    <rPh sb="7" eb="9">
      <t>デンワ</t>
    </rPh>
    <phoneticPr fontId="1"/>
  </si>
  <si>
    <t>電話番号</t>
    <rPh sb="0" eb="2">
      <t>デンワ</t>
    </rPh>
    <rPh sb="2" eb="4">
      <t>バンゴウ</t>
    </rPh>
    <phoneticPr fontId="1"/>
  </si>
  <si>
    <t>チームＩＤ</t>
    <phoneticPr fontId="1"/>
  </si>
  <si>
    <t>コーチ氏名</t>
    <rPh sb="3" eb="5">
      <t>シメイ</t>
    </rPh>
    <phoneticPr fontId="1"/>
  </si>
  <si>
    <t>コーチ職名</t>
    <rPh sb="3" eb="4">
      <t>ショク</t>
    </rPh>
    <rPh sb="4" eb="5">
      <t>メイ</t>
    </rPh>
    <phoneticPr fontId="1"/>
  </si>
  <si>
    <t>コーチ資格</t>
    <rPh sb="3" eb="5">
      <t>シカク</t>
    </rPh>
    <phoneticPr fontId="1"/>
  </si>
  <si>
    <t>コーチＩＤ</t>
    <phoneticPr fontId="1"/>
  </si>
  <si>
    <t>Ａコーチ氏名</t>
    <rPh sb="4" eb="6">
      <t>シメイ</t>
    </rPh>
    <phoneticPr fontId="1"/>
  </si>
  <si>
    <t>Ａコーチ職名</t>
    <rPh sb="4" eb="5">
      <t>ショク</t>
    </rPh>
    <rPh sb="5" eb="6">
      <t>メイ</t>
    </rPh>
    <phoneticPr fontId="1"/>
  </si>
  <si>
    <t>Ａコーチ資格</t>
    <rPh sb="4" eb="6">
      <t>シカク</t>
    </rPh>
    <phoneticPr fontId="1"/>
  </si>
  <si>
    <t>ＡコーチＩＤ</t>
    <phoneticPr fontId="1"/>
  </si>
  <si>
    <t>教諭</t>
    <rPh sb="0" eb="2">
      <t>キョウユ</t>
    </rPh>
    <phoneticPr fontId="1"/>
  </si>
  <si>
    <t>講師</t>
    <rPh sb="0" eb="2">
      <t>コウシ</t>
    </rPh>
    <phoneticPr fontId="1"/>
  </si>
  <si>
    <t>部活動指導員</t>
    <rPh sb="0" eb="3">
      <t>ブカツドウ</t>
    </rPh>
    <rPh sb="3" eb="6">
      <t>シドウイン</t>
    </rPh>
    <phoneticPr fontId="1"/>
  </si>
  <si>
    <t>校長</t>
    <rPh sb="0" eb="2">
      <t>コウチョウ</t>
    </rPh>
    <phoneticPr fontId="1"/>
  </si>
  <si>
    <t>教頭</t>
    <rPh sb="0" eb="2">
      <t>キョウトウ</t>
    </rPh>
    <phoneticPr fontId="1"/>
  </si>
  <si>
    <t>指導教諭</t>
    <rPh sb="0" eb="2">
      <t>シドウ</t>
    </rPh>
    <rPh sb="2" eb="4">
      <t>キョウユ</t>
    </rPh>
    <phoneticPr fontId="1"/>
  </si>
  <si>
    <t>主幹教諭</t>
    <rPh sb="0" eb="2">
      <t>シュカン</t>
    </rPh>
    <rPh sb="2" eb="4">
      <t>キョウユ</t>
    </rPh>
    <phoneticPr fontId="1"/>
  </si>
  <si>
    <t>外部コーチ</t>
    <rPh sb="0" eb="2">
      <t>ガイブ</t>
    </rPh>
    <phoneticPr fontId="1"/>
  </si>
  <si>
    <t>A級</t>
    <rPh sb="1" eb="2">
      <t>キュウ</t>
    </rPh>
    <phoneticPr fontId="1"/>
  </si>
  <si>
    <t>B級</t>
    <rPh sb="1" eb="2">
      <t>キュウ</t>
    </rPh>
    <phoneticPr fontId="1"/>
  </si>
  <si>
    <t>C級</t>
    <rPh sb="1" eb="2">
      <t>キュウ</t>
    </rPh>
    <phoneticPr fontId="1"/>
  </si>
  <si>
    <t>D級</t>
    <rPh sb="1" eb="2">
      <t>キュウ</t>
    </rPh>
    <phoneticPr fontId="1"/>
  </si>
  <si>
    <t>E-1級</t>
    <rPh sb="3" eb="4">
      <t>キュウ</t>
    </rPh>
    <phoneticPr fontId="1"/>
  </si>
  <si>
    <t>E-2級</t>
    <rPh sb="3" eb="4">
      <t>キュウ</t>
    </rPh>
    <phoneticPr fontId="1"/>
  </si>
  <si>
    <t>なし</t>
    <phoneticPr fontId="1"/>
  </si>
  <si>
    <t>入力(選択)欄</t>
    <rPh sb="0" eb="2">
      <t>ニュウリョク</t>
    </rPh>
    <rPh sb="3" eb="5">
      <t>センタク</t>
    </rPh>
    <rPh sb="6" eb="7">
      <t>ラン</t>
    </rPh>
    <phoneticPr fontId="1"/>
  </si>
  <si>
    <t>チーム名(略称)</t>
    <rPh sb="3" eb="4">
      <t>メイ</t>
    </rPh>
    <rPh sb="5" eb="7">
      <t>リャクショウ</t>
    </rPh>
    <phoneticPr fontId="1"/>
  </si>
  <si>
    <t>マネージャー氏名</t>
    <rPh sb="6" eb="8">
      <t>シメイ</t>
    </rPh>
    <phoneticPr fontId="1"/>
  </si>
  <si>
    <t>マネージャー職名</t>
    <rPh sb="6" eb="8">
      <t>ショクメイ</t>
    </rPh>
    <phoneticPr fontId="1"/>
  </si>
  <si>
    <t>生徒</t>
    <rPh sb="0" eb="2">
      <t>セイト</t>
    </rPh>
    <phoneticPr fontId="1"/>
  </si>
  <si>
    <t>選手氏名</t>
    <rPh sb="0" eb="2">
      <t>センシュ</t>
    </rPh>
    <rPh sb="2" eb="4">
      <t>シメイ</t>
    </rPh>
    <phoneticPr fontId="1"/>
  </si>
  <si>
    <t>学年</t>
    <rPh sb="0" eb="2">
      <t>ガクネン</t>
    </rPh>
    <phoneticPr fontId="1"/>
  </si>
  <si>
    <t>ﾕﾆﾌｫｰﾑNo.</t>
    <phoneticPr fontId="1"/>
  </si>
  <si>
    <t>メンバーＩＤ</t>
    <phoneticPr fontId="1"/>
  </si>
  <si>
    <t>1年</t>
    <rPh sb="1" eb="2">
      <t>ネン</t>
    </rPh>
    <phoneticPr fontId="1"/>
  </si>
  <si>
    <t>2年</t>
    <rPh sb="1" eb="2">
      <t>ネン</t>
    </rPh>
    <phoneticPr fontId="1"/>
  </si>
  <si>
    <t>3年</t>
    <rPh sb="1" eb="2">
      <t>ネン</t>
    </rPh>
    <phoneticPr fontId="1"/>
  </si>
  <si>
    <t>合同チームの2チーム目</t>
    <rPh sb="0" eb="2">
      <t>ゴウドウ</t>
    </rPh>
    <rPh sb="10" eb="11">
      <t>メ</t>
    </rPh>
    <phoneticPr fontId="1"/>
  </si>
  <si>
    <t>地区</t>
    <rPh sb="0" eb="2">
      <t>チク</t>
    </rPh>
    <phoneticPr fontId="1"/>
  </si>
  <si>
    <t>性別</t>
    <rPh sb="0" eb="2">
      <t>セイベツ</t>
    </rPh>
    <phoneticPr fontId="1"/>
  </si>
  <si>
    <t>チーム名</t>
    <rPh sb="3" eb="4">
      <t>メイ</t>
    </rPh>
    <phoneticPr fontId="1"/>
  </si>
  <si>
    <t>引率責任者</t>
    <rPh sb="0" eb="2">
      <t>インソツ</t>
    </rPh>
    <rPh sb="2" eb="5">
      <t>セキニンシャ</t>
    </rPh>
    <phoneticPr fontId="1"/>
  </si>
  <si>
    <t>男子</t>
    <rPh sb="0" eb="2">
      <t>ダンシ</t>
    </rPh>
    <phoneticPr fontId="1"/>
  </si>
  <si>
    <t>女子</t>
    <rPh sb="0" eb="2">
      <t>ジョシ</t>
    </rPh>
    <phoneticPr fontId="1"/>
  </si>
  <si>
    <t>年度</t>
    <rPh sb="0" eb="2">
      <t>ネンド</t>
    </rPh>
    <phoneticPr fontId="1"/>
  </si>
  <si>
    <t>ＩＤ</t>
    <phoneticPr fontId="1"/>
  </si>
  <si>
    <t>住所</t>
    <rPh sb="0" eb="2">
      <t>ジュウショ</t>
    </rPh>
    <phoneticPr fontId="1"/>
  </si>
  <si>
    <t>電話</t>
    <rPh sb="0" eb="2">
      <t>デンワ</t>
    </rPh>
    <phoneticPr fontId="1"/>
  </si>
  <si>
    <t>引率者職名</t>
    <rPh sb="0" eb="3">
      <t>インソツシャ</t>
    </rPh>
    <rPh sb="3" eb="5">
      <t>ショクメイ</t>
    </rPh>
    <phoneticPr fontId="1"/>
  </si>
  <si>
    <t>連絡責任者</t>
    <rPh sb="0" eb="2">
      <t>レンラク</t>
    </rPh>
    <rPh sb="2" eb="5">
      <t>セキニンシャ</t>
    </rPh>
    <phoneticPr fontId="1"/>
  </si>
  <si>
    <t>緊急連絡先</t>
    <rPh sb="0" eb="2">
      <t>キンキュウ</t>
    </rPh>
    <rPh sb="2" eb="5">
      <t>レンラクサキ</t>
    </rPh>
    <phoneticPr fontId="1"/>
  </si>
  <si>
    <t>コーチ</t>
    <phoneticPr fontId="1"/>
  </si>
  <si>
    <t>Ａコーチ</t>
    <phoneticPr fontId="1"/>
  </si>
  <si>
    <t>マネージャー</t>
    <phoneticPr fontId="1"/>
  </si>
  <si>
    <t>資格</t>
    <rPh sb="0" eb="2">
      <t>シカク</t>
    </rPh>
    <phoneticPr fontId="1"/>
  </si>
  <si>
    <t>備考</t>
    <rPh sb="0" eb="2">
      <t>ビコウ</t>
    </rPh>
    <phoneticPr fontId="1"/>
  </si>
  <si>
    <t>年</t>
    <rPh sb="0" eb="1">
      <t>ネン</t>
    </rPh>
    <phoneticPr fontId="1"/>
  </si>
  <si>
    <t>月</t>
    <rPh sb="0" eb="1">
      <t>ガツ</t>
    </rPh>
    <phoneticPr fontId="1"/>
  </si>
  <si>
    <t>日</t>
    <rPh sb="0" eb="1">
      <t>ニチ</t>
    </rPh>
    <phoneticPr fontId="1"/>
  </si>
  <si>
    <t>印</t>
    <rPh sb="0" eb="1">
      <t>イン</t>
    </rPh>
    <phoneticPr fontId="1"/>
  </si>
  <si>
    <t>トレーナー氏名</t>
    <rPh sb="5" eb="7">
      <t>シメイ</t>
    </rPh>
    <phoneticPr fontId="1"/>
  </si>
  <si>
    <t>トレーナー資格</t>
    <rPh sb="5" eb="7">
      <t>シカク</t>
    </rPh>
    <phoneticPr fontId="1"/>
  </si>
  <si>
    <t>トレーナーとして認定資格を有する者</t>
    <phoneticPr fontId="1"/>
  </si>
  <si>
    <t>当該校の養護教諭</t>
    <phoneticPr fontId="1"/>
  </si>
  <si>
    <t>トレーナー</t>
    <phoneticPr fontId="1"/>
  </si>
  <si>
    <t>申込月</t>
    <rPh sb="0" eb="2">
      <t>モウシコミ</t>
    </rPh>
    <rPh sb="2" eb="3">
      <t>ツキ</t>
    </rPh>
    <phoneticPr fontId="1"/>
  </si>
  <si>
    <t>申込日</t>
    <rPh sb="0" eb="2">
      <t>モウシコミ</t>
    </rPh>
    <rPh sb="2" eb="3">
      <t>ヒ</t>
    </rPh>
    <phoneticPr fontId="1"/>
  </si>
  <si>
    <t>選　手　氏　名</t>
    <rPh sb="0" eb="1">
      <t>セン</t>
    </rPh>
    <rPh sb="2" eb="3">
      <t>テ</t>
    </rPh>
    <rPh sb="4" eb="5">
      <t>シ</t>
    </rPh>
    <rPh sb="6" eb="7">
      <t>ナ</t>
    </rPh>
    <phoneticPr fontId="1"/>
  </si>
  <si>
    <t>部指</t>
    <rPh sb="0" eb="1">
      <t>ブ</t>
    </rPh>
    <rPh sb="1" eb="2">
      <t>ユビ</t>
    </rPh>
    <phoneticPr fontId="1"/>
  </si>
  <si>
    <t>外部</t>
    <rPh sb="0" eb="2">
      <t>ガイブ</t>
    </rPh>
    <phoneticPr fontId="1"/>
  </si>
  <si>
    <t>教員</t>
    <rPh sb="0" eb="2">
      <t>キョウイン</t>
    </rPh>
    <phoneticPr fontId="1"/>
  </si>
  <si>
    <t>参加申込</t>
    <phoneticPr fontId="1"/>
  </si>
  <si>
    <t>所属</t>
    <rPh sb="0" eb="2">
      <t>ショゾク</t>
    </rPh>
    <phoneticPr fontId="1"/>
  </si>
  <si>
    <t>合同チームの場合</t>
    <rPh sb="0" eb="2">
      <t>ゴウドウ</t>
    </rPh>
    <rPh sb="6" eb="8">
      <t>バアイ</t>
    </rPh>
    <phoneticPr fontId="1"/>
  </si>
  <si>
    <t>↓</t>
    <phoneticPr fontId="1"/>
  </si>
  <si>
    <t>↑</t>
    <phoneticPr fontId="1"/>
  </si>
  <si>
    <t>↓</t>
  </si>
  <si>
    <t>↓</t>
    <phoneticPr fontId="1"/>
  </si>
  <si>
    <t>なお、『0』と『00』は同時に使用できません。</t>
    <rPh sb="12" eb="14">
      <t>ドウジ</t>
    </rPh>
    <rPh sb="15" eb="17">
      <t>シヨウ</t>
    </rPh>
    <phoneticPr fontId="1"/>
  </si>
  <si>
    <t>データを保存する場合はファイル名の(チーム名男女)を変更してください。</t>
    <rPh sb="4" eb="6">
      <t>ホゾン</t>
    </rPh>
    <rPh sb="8" eb="10">
      <t>バアイ</t>
    </rPh>
    <rPh sb="15" eb="16">
      <t>メイ</t>
    </rPh>
    <rPh sb="21" eb="22">
      <t>メイ</t>
    </rPh>
    <rPh sb="22" eb="24">
      <t>ダンジョ</t>
    </rPh>
    <rPh sb="26" eb="28">
      <t>ヘンコウ</t>
    </rPh>
    <phoneticPr fontId="1"/>
  </si>
  <si>
    <t>『0』が表示されているところは、入力欄に戻って必ず入力してください。</t>
    <rPh sb="4" eb="6">
      <t>ヒョウジ</t>
    </rPh>
    <rPh sb="16" eb="19">
      <t>ニュウリョクラン</t>
    </rPh>
    <rPh sb="20" eb="21">
      <t>モド</t>
    </rPh>
    <rPh sb="23" eb="24">
      <t>カナラ</t>
    </rPh>
    <rPh sb="25" eb="27">
      <t>ニュウリョク</t>
    </rPh>
    <phoneticPr fontId="1"/>
  </si>
  <si>
    <t>身長</t>
    <rPh sb="0" eb="2">
      <t>シンチョウ</t>
    </rPh>
    <phoneticPr fontId="1"/>
  </si>
  <si>
    <t>*</t>
    <phoneticPr fontId="1"/>
  </si>
  <si>
    <t>ﾕﾆﾌｫｰﾑ</t>
    <phoneticPr fontId="1"/>
  </si>
  <si>
    <t>小豆</t>
    <rPh sb="0" eb="2">
      <t>ショウズ</t>
    </rPh>
    <phoneticPr fontId="1"/>
  </si>
  <si>
    <t>さ東</t>
    <rPh sb="1" eb="2">
      <t>ヒガシ</t>
    </rPh>
    <phoneticPr fontId="1"/>
  </si>
  <si>
    <t>高松</t>
    <rPh sb="0" eb="2">
      <t>タカマツ</t>
    </rPh>
    <phoneticPr fontId="1"/>
  </si>
  <si>
    <t>綾坂</t>
    <rPh sb="0" eb="1">
      <t>アヤ</t>
    </rPh>
    <rPh sb="1" eb="2">
      <t>サカ</t>
    </rPh>
    <phoneticPr fontId="1"/>
  </si>
  <si>
    <t>丸亀</t>
    <rPh sb="0" eb="2">
      <t>マルガメ</t>
    </rPh>
    <phoneticPr fontId="1"/>
  </si>
  <si>
    <t>仲善</t>
    <rPh sb="0" eb="1">
      <t>ナカ</t>
    </rPh>
    <rPh sb="1" eb="2">
      <t>ゼン</t>
    </rPh>
    <phoneticPr fontId="1"/>
  </si>
  <si>
    <t>三観</t>
    <rPh sb="0" eb="2">
      <t>サンカン</t>
    </rPh>
    <phoneticPr fontId="1"/>
  </si>
  <si>
    <t>←合同チームの場合</t>
    <rPh sb="1" eb="3">
      <t>ゴウドウ</t>
    </rPh>
    <rPh sb="7" eb="9">
      <t>バアイ</t>
    </rPh>
    <phoneticPr fontId="1"/>
  </si>
  <si>
    <t>申込年</t>
    <rPh sb="0" eb="2">
      <t>モウシコミ</t>
    </rPh>
    <rPh sb="2" eb="3">
      <t>ネン</t>
    </rPh>
    <phoneticPr fontId="1"/>
  </si>
  <si>
    <t>ﾕﾆﾌｫｰﾑNo.に『00』を使用する場合は</t>
    <rPh sb="15" eb="17">
      <t>シヨウ</t>
    </rPh>
    <rPh sb="19" eb="21">
      <t>バアイ</t>
    </rPh>
    <phoneticPr fontId="1"/>
  </si>
  <si>
    <t>『0』と『00』は同時には使用できません。</t>
    <rPh sb="9" eb="11">
      <t>ドウジ</t>
    </rPh>
    <rPh sb="13" eb="15">
      <t>シヨウ</t>
    </rPh>
    <phoneticPr fontId="1"/>
  </si>
  <si>
    <t>入力欄のﾕﾆﾌｫｰﾑNo.を『100』と入力してください。</t>
    <rPh sb="0" eb="3">
      <t>ニュウリョクラン</t>
    </rPh>
    <rPh sb="20" eb="22">
      <t>ニュウリョク</t>
    </rPh>
    <phoneticPr fontId="1"/>
  </si>
  <si>
    <t>個人情報の取り扱いに関する申請書</t>
    <rPh sb="0" eb="2">
      <t>コジン</t>
    </rPh>
    <rPh sb="2" eb="4">
      <t>ジョウホウ</t>
    </rPh>
    <rPh sb="5" eb="6">
      <t>ト</t>
    </rPh>
    <rPh sb="7" eb="8">
      <t>アツカ</t>
    </rPh>
    <rPh sb="10" eb="11">
      <t>カン</t>
    </rPh>
    <rPh sb="13" eb="15">
      <t>シンセイ</t>
    </rPh>
    <phoneticPr fontId="1"/>
  </si>
  <si>
    <t>個人情報の取扱について部員に確認する場合は『個人情報確認』のシートのプリントを利用してくださっても結構です。</t>
    <rPh sb="0" eb="2">
      <t>コジン</t>
    </rPh>
    <rPh sb="2" eb="4">
      <t>ジョウホウ</t>
    </rPh>
    <rPh sb="5" eb="7">
      <t>トリアツカイ</t>
    </rPh>
    <rPh sb="11" eb="13">
      <t>ブイン</t>
    </rPh>
    <rPh sb="14" eb="16">
      <t>カクニン</t>
    </rPh>
    <rPh sb="18" eb="20">
      <t>バアイ</t>
    </rPh>
    <rPh sb="22" eb="24">
      <t>コジン</t>
    </rPh>
    <rPh sb="24" eb="26">
      <t>ジョウホウ</t>
    </rPh>
    <rPh sb="26" eb="28">
      <t>カクニン</t>
    </rPh>
    <rPh sb="39" eb="41">
      <t>リヨウ</t>
    </rPh>
    <rPh sb="49" eb="51">
      <t>ケッコウ</t>
    </rPh>
    <phoneticPr fontId="1"/>
  </si>
  <si>
    <t>No.</t>
    <phoneticPr fontId="1"/>
  </si>
  <si>
    <t>配慮が必要</t>
    <rPh sb="0" eb="2">
      <t>ハイリョ</t>
    </rPh>
    <rPh sb="3" eb="5">
      <t>ヒツヨウ</t>
    </rPh>
    <phoneticPr fontId="1"/>
  </si>
  <si>
    <t>配慮する内容</t>
    <rPh sb="0" eb="2">
      <t>ハイリョ</t>
    </rPh>
    <rPh sb="4" eb="6">
      <t>ナイヨウ</t>
    </rPh>
    <phoneticPr fontId="1"/>
  </si>
  <si>
    <t>○</t>
    <phoneticPr fontId="1"/>
  </si>
  <si>
    <t>←配慮が必要な選手の欄に○をつけ、配慮する内容を番号で選択(複数可)するか、配慮事項を記入してください。</t>
    <rPh sb="1" eb="3">
      <t>ハイリョ</t>
    </rPh>
    <rPh sb="4" eb="6">
      <t>ヒツヨウ</t>
    </rPh>
    <rPh sb="7" eb="9">
      <t>センシュ</t>
    </rPh>
    <rPh sb="10" eb="11">
      <t>ラン</t>
    </rPh>
    <rPh sb="17" eb="19">
      <t>ハイリョ</t>
    </rPh>
    <rPh sb="21" eb="23">
      <t>ナイヨウ</t>
    </rPh>
    <rPh sb="24" eb="26">
      <t>バンゴウ</t>
    </rPh>
    <rPh sb="27" eb="29">
      <t>センタク</t>
    </rPh>
    <rPh sb="30" eb="32">
      <t>フクスウ</t>
    </rPh>
    <rPh sb="32" eb="33">
      <t>カ</t>
    </rPh>
    <rPh sb="38" eb="40">
      <t>ハイリョ</t>
    </rPh>
    <rPh sb="40" eb="42">
      <t>ジコウ</t>
    </rPh>
    <rPh sb="43" eb="45">
      <t>キニュウ</t>
    </rPh>
    <phoneticPr fontId="1"/>
  </si>
  <si>
    <t>① プログラムに個人名・学年・身長を掲載しない(チーム集合写真は各チームで配慮してください)。</t>
    <rPh sb="8" eb="11">
      <t>コジンメイ</t>
    </rPh>
    <rPh sb="12" eb="14">
      <t>ガクネン</t>
    </rPh>
    <rPh sb="15" eb="17">
      <t>シンチョウ</t>
    </rPh>
    <rPh sb="18" eb="20">
      <t>ケイサイ</t>
    </rPh>
    <rPh sb="27" eb="29">
      <t>シュウゴウ</t>
    </rPh>
    <rPh sb="29" eb="31">
      <t>シャシン</t>
    </rPh>
    <rPh sb="32" eb="33">
      <t>カク</t>
    </rPh>
    <rPh sb="37" eb="39">
      <t>ハイリョ</t>
    </rPh>
    <phoneticPr fontId="1"/>
  </si>
  <si>
    <t>② 新聞社に個人名を提供しない。</t>
    <rPh sb="2" eb="5">
      <t>シンブンシャ</t>
    </rPh>
    <rPh sb="6" eb="9">
      <t>コジンメイ</t>
    </rPh>
    <rPh sb="10" eb="12">
      <t>テイキョウ</t>
    </rPh>
    <phoneticPr fontId="1"/>
  </si>
  <si>
    <t>③A 新聞社の写真に掲載されないようにする。</t>
    <rPh sb="3" eb="6">
      <t>シンブンシャ</t>
    </rPh>
    <rPh sb="7" eb="9">
      <t>シャシン</t>
    </rPh>
    <rPh sb="10" eb="12">
      <t>ケイサイ</t>
    </rPh>
    <phoneticPr fontId="1"/>
  </si>
  <si>
    <t>③Ｂ 新聞社の写真に個人が特定されないようにする。</t>
    <rPh sb="3" eb="6">
      <t>シンブンシャ</t>
    </rPh>
    <rPh sb="7" eb="9">
      <t>シャシン</t>
    </rPh>
    <rPh sb="10" eb="12">
      <t>コジン</t>
    </rPh>
    <rPh sb="13" eb="15">
      <t>トクテイ</t>
    </rPh>
    <phoneticPr fontId="1"/>
  </si>
  <si>
    <t>④ 協会ホームページに個人名を掲載しない。</t>
    <rPh sb="2" eb="4">
      <t>キョウカイ</t>
    </rPh>
    <rPh sb="11" eb="14">
      <t>コジンメイ</t>
    </rPh>
    <rPh sb="15" eb="17">
      <t>ケイサイ</t>
    </rPh>
    <phoneticPr fontId="1"/>
  </si>
  <si>
    <t>⑤A 協会ホームページの写真に掲載されないようにする。</t>
    <rPh sb="3" eb="5">
      <t>キョウカイ</t>
    </rPh>
    <phoneticPr fontId="1"/>
  </si>
  <si>
    <t>⑤B 協会ホームページの写真に個人が特定されないようにする。</t>
    <rPh sb="3" eb="5">
      <t>キョウカイ</t>
    </rPh>
    <phoneticPr fontId="1"/>
  </si>
  <si>
    <t>⑥ 協会からの求めがあっても、推薦資料を提供しない。</t>
    <rPh sb="2" eb="4">
      <t>キョウカイ</t>
    </rPh>
    <rPh sb="7" eb="8">
      <t>モト</t>
    </rPh>
    <rPh sb="15" eb="17">
      <t>スイセン</t>
    </rPh>
    <rPh sb="17" eb="19">
      <t>シリョウ</t>
    </rPh>
    <rPh sb="20" eb="22">
      <t>テイキョウ</t>
    </rPh>
    <phoneticPr fontId="1"/>
  </si>
  <si>
    <t>◎ メンバー票に載せないことはできません。</t>
    <rPh sb="6" eb="7">
      <t>ヒョウ</t>
    </rPh>
    <rPh sb="8" eb="9">
      <t>ノ</t>
    </rPh>
    <phoneticPr fontId="1"/>
  </si>
  <si>
    <t>個人情報の取り扱いについて</t>
    <rPh sb="0" eb="2">
      <t>コジン</t>
    </rPh>
    <rPh sb="2" eb="4">
      <t>ジョウホウ</t>
    </rPh>
    <rPh sb="5" eb="6">
      <t>ト</t>
    </rPh>
    <rPh sb="7" eb="8">
      <t>アツカ</t>
    </rPh>
    <phoneticPr fontId="1"/>
  </si>
  <si>
    <t>　参加申込によって得た個人情報は原則として、大会の運営に関することのみに利用します。</t>
    <rPh sb="1" eb="3">
      <t>サンカ</t>
    </rPh>
    <rPh sb="3" eb="5">
      <t>モウシコミ</t>
    </rPh>
    <rPh sb="9" eb="10">
      <t>エ</t>
    </rPh>
    <rPh sb="11" eb="13">
      <t>コジン</t>
    </rPh>
    <rPh sb="13" eb="15">
      <t>ジョウホウ</t>
    </rPh>
    <rPh sb="16" eb="18">
      <t>ゲンソク</t>
    </rPh>
    <rPh sb="22" eb="24">
      <t>タイカイ</t>
    </rPh>
    <rPh sb="25" eb="27">
      <t>ウンエイ</t>
    </rPh>
    <rPh sb="28" eb="29">
      <t>カン</t>
    </rPh>
    <rPh sb="36" eb="38">
      <t>リヨウ</t>
    </rPh>
    <phoneticPr fontId="1"/>
  </si>
  <si>
    <t>ただし、以下の場合に個人情報を公開および提供することがあります。</t>
    <rPh sb="4" eb="6">
      <t>イカ</t>
    </rPh>
    <rPh sb="7" eb="9">
      <t>バアイ</t>
    </rPh>
    <rPh sb="10" eb="12">
      <t>コジン</t>
    </rPh>
    <rPh sb="12" eb="14">
      <t>ジョウホウ</t>
    </rPh>
    <rPh sb="15" eb="17">
      <t>コウカイ</t>
    </rPh>
    <rPh sb="20" eb="22">
      <t>テイキョウ</t>
    </rPh>
    <phoneticPr fontId="1"/>
  </si>
  <si>
    <t>① 大会プログラムを作成し、チームの集合写真・選手氏名・学年・身長等が掲載されることがあります。</t>
    <rPh sb="2" eb="4">
      <t>タイカイ</t>
    </rPh>
    <rPh sb="10" eb="12">
      <t>サクセイ</t>
    </rPh>
    <rPh sb="18" eb="20">
      <t>シュウゴウ</t>
    </rPh>
    <rPh sb="20" eb="22">
      <t>シャシン</t>
    </rPh>
    <rPh sb="23" eb="25">
      <t>センシュ</t>
    </rPh>
    <rPh sb="25" eb="27">
      <t>シメイ</t>
    </rPh>
    <rPh sb="28" eb="30">
      <t>ガクネン</t>
    </rPh>
    <rPh sb="31" eb="33">
      <t>シンチョウ</t>
    </rPh>
    <rPh sb="33" eb="34">
      <t>トウ</t>
    </rPh>
    <rPh sb="35" eb="37">
      <t>ケイサイ</t>
    </rPh>
    <phoneticPr fontId="1"/>
  </si>
  <si>
    <t>② 新聞社に試合結果を提供します。その際に優秀選手等の個人名が提供されることがあります。</t>
    <rPh sb="2" eb="5">
      <t>シンブンシャ</t>
    </rPh>
    <rPh sb="6" eb="8">
      <t>シアイ</t>
    </rPh>
    <rPh sb="8" eb="10">
      <t>ケッカ</t>
    </rPh>
    <rPh sb="11" eb="13">
      <t>テイキョウ</t>
    </rPh>
    <rPh sb="19" eb="20">
      <t>サイ</t>
    </rPh>
    <rPh sb="21" eb="23">
      <t>ユウシュウ</t>
    </rPh>
    <rPh sb="23" eb="25">
      <t>センシュ</t>
    </rPh>
    <rPh sb="25" eb="26">
      <t>トウ</t>
    </rPh>
    <rPh sb="27" eb="30">
      <t>コジンメイ</t>
    </rPh>
    <rPh sb="31" eb="33">
      <t>テイキョウ</t>
    </rPh>
    <phoneticPr fontId="1"/>
  </si>
  <si>
    <t>③ 新聞社が試合風景の写真を撮影し、掲載することがあります。</t>
    <rPh sb="2" eb="5">
      <t>シンブンシャ</t>
    </rPh>
    <rPh sb="6" eb="8">
      <t>シアイ</t>
    </rPh>
    <rPh sb="8" eb="10">
      <t>フウケイ</t>
    </rPh>
    <rPh sb="11" eb="13">
      <t>シャシン</t>
    </rPh>
    <rPh sb="14" eb="16">
      <t>サツエイ</t>
    </rPh>
    <rPh sb="18" eb="20">
      <t>ケイサイ</t>
    </rPh>
    <phoneticPr fontId="1"/>
  </si>
  <si>
    <t>④ 協会ホームページに試合結果を掲載します。その際に優秀選手等の個人名が掲載されることがあります。</t>
    <rPh sb="2" eb="4">
      <t>キョウカイ</t>
    </rPh>
    <rPh sb="11" eb="13">
      <t>シアイ</t>
    </rPh>
    <rPh sb="13" eb="15">
      <t>ケッカ</t>
    </rPh>
    <rPh sb="16" eb="18">
      <t>ケイサイ</t>
    </rPh>
    <rPh sb="24" eb="25">
      <t>サイ</t>
    </rPh>
    <rPh sb="26" eb="28">
      <t>ユウシュウ</t>
    </rPh>
    <rPh sb="28" eb="30">
      <t>センシュ</t>
    </rPh>
    <rPh sb="30" eb="31">
      <t>トウ</t>
    </rPh>
    <rPh sb="32" eb="35">
      <t>コジンメイ</t>
    </rPh>
    <rPh sb="36" eb="38">
      <t>ケイサイ</t>
    </rPh>
    <phoneticPr fontId="1"/>
  </si>
  <si>
    <t>⑤ 協会ホームページに試合風景の写真を掲載することがあります。</t>
    <rPh sb="2" eb="4">
      <t>キョウカイ</t>
    </rPh>
    <rPh sb="11" eb="13">
      <t>シアイ</t>
    </rPh>
    <rPh sb="13" eb="15">
      <t>フウケイ</t>
    </rPh>
    <rPh sb="16" eb="18">
      <t>シャシン</t>
    </rPh>
    <rPh sb="19" eb="21">
      <t>ケイサイ</t>
    </rPh>
    <phoneticPr fontId="1"/>
  </si>
  <si>
    <t>⑥ 県協会、日本協会の求めに応じて、優秀選手の推薦等の資料として個人名・身長等を提供することがあります。</t>
    <rPh sb="2" eb="5">
      <t>ケンキョウカイ</t>
    </rPh>
    <rPh sb="6" eb="8">
      <t>ニホン</t>
    </rPh>
    <rPh sb="8" eb="10">
      <t>キョウカイ</t>
    </rPh>
    <rPh sb="11" eb="12">
      <t>モト</t>
    </rPh>
    <rPh sb="14" eb="15">
      <t>オウ</t>
    </rPh>
    <rPh sb="18" eb="20">
      <t>ユウシュウ</t>
    </rPh>
    <rPh sb="20" eb="22">
      <t>センシュ</t>
    </rPh>
    <rPh sb="23" eb="25">
      <t>スイセン</t>
    </rPh>
    <rPh sb="25" eb="26">
      <t>トウ</t>
    </rPh>
    <rPh sb="27" eb="29">
      <t>シリョウ</t>
    </rPh>
    <rPh sb="32" eb="35">
      <t>コジンメイ</t>
    </rPh>
    <rPh sb="36" eb="38">
      <t>シンチョウ</t>
    </rPh>
    <rPh sb="38" eb="39">
      <t>トウ</t>
    </rPh>
    <rPh sb="40" eb="42">
      <t>テイキョウ</t>
    </rPh>
    <phoneticPr fontId="1"/>
  </si>
  <si>
    <t>今大会はプログラムは作成しません。</t>
    <rPh sb="0" eb="3">
      <t>コンタイカイ</t>
    </rPh>
    <rPh sb="10" eb="12">
      <t>サクセイ</t>
    </rPh>
    <phoneticPr fontId="1"/>
  </si>
  <si>
    <t>氏　　名</t>
    <rPh sb="0" eb="1">
      <t>シ</t>
    </rPh>
    <rPh sb="3" eb="4">
      <t>ナ</t>
    </rPh>
    <phoneticPr fontId="1"/>
  </si>
  <si>
    <t>役職</t>
    <rPh sb="0" eb="2">
      <t>ヤクショク</t>
    </rPh>
    <phoneticPr fontId="1"/>
  </si>
  <si>
    <t>責任者</t>
    <rPh sb="0" eb="3">
      <t>セキニンシャ</t>
    </rPh>
    <phoneticPr fontId="1"/>
  </si>
  <si>
    <t>引率者</t>
    <rPh sb="0" eb="3">
      <t>インソツシャ</t>
    </rPh>
    <phoneticPr fontId="1"/>
  </si>
  <si>
    <t>コーチ</t>
    <phoneticPr fontId="1"/>
  </si>
  <si>
    <t>　標記大会において、上記の者の個人情報について配慮していただくことを申請いたします。</t>
    <rPh sb="1" eb="3">
      <t>ヒョウキ</t>
    </rPh>
    <rPh sb="3" eb="5">
      <t>タイカイ</t>
    </rPh>
    <rPh sb="10" eb="12">
      <t>ジョウキ</t>
    </rPh>
    <rPh sb="34" eb="36">
      <t>シンセイ</t>
    </rPh>
    <phoneticPr fontId="1"/>
  </si>
  <si>
    <t>←日付は変更して使用してください。</t>
    <rPh sb="1" eb="3">
      <t>ヒヅケ</t>
    </rPh>
    <rPh sb="4" eb="6">
      <t>ヘンコウ</t>
    </rPh>
    <rPh sb="8" eb="10">
      <t>シヨウ</t>
    </rPh>
    <phoneticPr fontId="1"/>
  </si>
  <si>
    <t>○○立○○中学校</t>
    <rPh sb="2" eb="3">
      <t>リツ</t>
    </rPh>
    <rPh sb="5" eb="8">
      <t>チュウガッコウ</t>
    </rPh>
    <phoneticPr fontId="1"/>
  </si>
  <si>
    <t>←学校名は入力して使用してください。</t>
    <rPh sb="1" eb="4">
      <t>ガッコウメイ</t>
    </rPh>
    <rPh sb="5" eb="7">
      <t>ニュウリョク</t>
    </rPh>
    <rPh sb="9" eb="11">
      <t>シヨウ</t>
    </rPh>
    <phoneticPr fontId="1"/>
  </si>
  <si>
    <t>バスケットボール部保護者　各位</t>
    <rPh sb="8" eb="9">
      <t>ブ</t>
    </rPh>
    <rPh sb="9" eb="12">
      <t>ホゴシャ</t>
    </rPh>
    <rPh sb="13" eb="15">
      <t>カクイ</t>
    </rPh>
    <phoneticPr fontId="1"/>
  </si>
  <si>
    <t>←こちらは上の学校名に連動しています。</t>
    <rPh sb="5" eb="6">
      <t>ウエ</t>
    </rPh>
    <rPh sb="7" eb="10">
      <t>ガッコウメイ</t>
    </rPh>
    <rPh sb="11" eb="13">
      <t>レンドウ</t>
    </rPh>
    <phoneticPr fontId="1"/>
  </si>
  <si>
    <t>バスケットボール部顧問</t>
    <rPh sb="8" eb="9">
      <t>ブ</t>
    </rPh>
    <rPh sb="9" eb="11">
      <t>コモン</t>
    </rPh>
    <phoneticPr fontId="1"/>
  </si>
  <si>
    <t>男子　　○○　○○</t>
    <rPh sb="0" eb="2">
      <t>ダンシ</t>
    </rPh>
    <phoneticPr fontId="1"/>
  </si>
  <si>
    <t>←顧問名は入力して使用してください。</t>
    <rPh sb="1" eb="3">
      <t>コモン</t>
    </rPh>
    <rPh sb="3" eb="4">
      <t>メイ</t>
    </rPh>
    <rPh sb="5" eb="7">
      <t>ニュウリョク</t>
    </rPh>
    <rPh sb="9" eb="11">
      <t>シヨウ</t>
    </rPh>
    <phoneticPr fontId="1"/>
  </si>
  <si>
    <t>女子　　○○　○○</t>
    <rPh sb="0" eb="2">
      <t>ジョシ</t>
    </rPh>
    <phoneticPr fontId="1"/>
  </si>
  <si>
    <t>バスケットボール大会参加時の個人情報の取扱について</t>
    <rPh sb="8" eb="10">
      <t>タイカイ</t>
    </rPh>
    <rPh sb="10" eb="12">
      <t>サンカ</t>
    </rPh>
    <rPh sb="12" eb="13">
      <t>ジ</t>
    </rPh>
    <rPh sb="14" eb="18">
      <t>コジンジョウホウ</t>
    </rPh>
    <rPh sb="19" eb="21">
      <t>トリアツカイ</t>
    </rPh>
    <phoneticPr fontId="1"/>
  </si>
  <si>
    <t>記</t>
    <rPh sb="0" eb="1">
      <t>キ</t>
    </rPh>
    <phoneticPr fontId="1"/>
  </si>
  <si>
    <t>※個人情報の取扱について</t>
    <rPh sb="1" eb="3">
      <t>コジン</t>
    </rPh>
    <rPh sb="3" eb="5">
      <t>ジョウホウ</t>
    </rPh>
    <rPh sb="6" eb="8">
      <t>トリアツカイ</t>
    </rPh>
    <phoneticPr fontId="1"/>
  </si>
  <si>
    <t>① 大会プログラムを作成し、チームの集合写真・選手氏名・学年・身長等が掲載されることがあります</t>
    <rPh sb="2" eb="4">
      <t>タイカイ</t>
    </rPh>
    <rPh sb="10" eb="12">
      <t>サクセイ</t>
    </rPh>
    <rPh sb="18" eb="20">
      <t>シュウゴウ</t>
    </rPh>
    <rPh sb="20" eb="22">
      <t>シャシン</t>
    </rPh>
    <rPh sb="23" eb="25">
      <t>センシュ</t>
    </rPh>
    <rPh sb="25" eb="27">
      <t>シメイ</t>
    </rPh>
    <rPh sb="28" eb="30">
      <t>ガクネン</t>
    </rPh>
    <rPh sb="31" eb="33">
      <t>シンチョウ</t>
    </rPh>
    <rPh sb="33" eb="34">
      <t>トウ</t>
    </rPh>
    <rPh sb="35" eb="37">
      <t>ケイサイ</t>
    </rPh>
    <phoneticPr fontId="1"/>
  </si>
  <si>
    <t>　（大会プログラムは県総体のみ作成、今年度は集合写真の掲載はなし）。</t>
    <rPh sb="2" eb="4">
      <t>タイカイ</t>
    </rPh>
    <rPh sb="10" eb="11">
      <t>ケン</t>
    </rPh>
    <rPh sb="11" eb="13">
      <t>ソウタイ</t>
    </rPh>
    <rPh sb="15" eb="17">
      <t>サクセイ</t>
    </rPh>
    <rPh sb="18" eb="21">
      <t>コンネンド</t>
    </rPh>
    <rPh sb="22" eb="24">
      <t>シュウゴウ</t>
    </rPh>
    <rPh sb="24" eb="26">
      <t>シャシン</t>
    </rPh>
    <rPh sb="27" eb="29">
      <t>ケイサイ</t>
    </rPh>
    <phoneticPr fontId="1"/>
  </si>
  <si>
    <t>② 新聞社に試合結果を提供します。その際に優秀選手等の個人名が提供されることがあります(優秀</t>
    <rPh sb="2" eb="5">
      <t>シンブンシャ</t>
    </rPh>
    <rPh sb="6" eb="8">
      <t>シアイ</t>
    </rPh>
    <rPh sb="8" eb="10">
      <t>ケッカ</t>
    </rPh>
    <rPh sb="11" eb="13">
      <t>テイキョウ</t>
    </rPh>
    <rPh sb="19" eb="20">
      <t>サイ</t>
    </rPh>
    <rPh sb="21" eb="23">
      <t>ユウシュウ</t>
    </rPh>
    <rPh sb="23" eb="25">
      <t>センシュ</t>
    </rPh>
    <rPh sb="25" eb="26">
      <t>トウ</t>
    </rPh>
    <rPh sb="27" eb="30">
      <t>コジンメイ</t>
    </rPh>
    <rPh sb="31" eb="33">
      <t>テイキョウ</t>
    </rPh>
    <rPh sb="44" eb="46">
      <t>ユウシュウ</t>
    </rPh>
    <phoneticPr fontId="1"/>
  </si>
  <si>
    <t>　選手は県ジュニア大会のみ設定があり）。</t>
    <rPh sb="1" eb="3">
      <t>センシュ</t>
    </rPh>
    <rPh sb="4" eb="5">
      <t>ケン</t>
    </rPh>
    <rPh sb="9" eb="11">
      <t>タイカイ</t>
    </rPh>
    <rPh sb="13" eb="15">
      <t>セッテイ</t>
    </rPh>
    <phoneticPr fontId="1"/>
  </si>
  <si>
    <t>③ 新聞社が試合風景の写真を撮影し、掲載することがあります(県大会のベスト4の試合を四国新聞</t>
    <rPh sb="2" eb="5">
      <t>シンブンシャ</t>
    </rPh>
    <rPh sb="6" eb="8">
      <t>シアイ</t>
    </rPh>
    <rPh sb="8" eb="10">
      <t>フウケイ</t>
    </rPh>
    <rPh sb="11" eb="13">
      <t>シャシン</t>
    </rPh>
    <rPh sb="14" eb="16">
      <t>サツエイ</t>
    </rPh>
    <rPh sb="18" eb="20">
      <t>ケイサイ</t>
    </rPh>
    <rPh sb="44" eb="46">
      <t>シンブン</t>
    </rPh>
    <phoneticPr fontId="1"/>
  </si>
  <si>
    <t>　社が撮影し、新聞に掲載される可能性あり)。</t>
    <rPh sb="1" eb="2">
      <t>シャ</t>
    </rPh>
    <rPh sb="3" eb="5">
      <t>サツエイ</t>
    </rPh>
    <rPh sb="7" eb="9">
      <t>シンブン</t>
    </rPh>
    <rPh sb="10" eb="12">
      <t>ケイサイ</t>
    </rPh>
    <rPh sb="15" eb="18">
      <t>カノウセイ</t>
    </rPh>
    <phoneticPr fontId="1"/>
  </si>
  <si>
    <t>④ 協会ホームページに試合結果を掲載します。その際に優秀選手等の個人名が掲載されることが</t>
    <rPh sb="2" eb="4">
      <t>キョウカイ</t>
    </rPh>
    <rPh sb="11" eb="13">
      <t>シアイ</t>
    </rPh>
    <rPh sb="13" eb="15">
      <t>ケッカ</t>
    </rPh>
    <rPh sb="16" eb="18">
      <t>ケイサイ</t>
    </rPh>
    <rPh sb="24" eb="25">
      <t>サイ</t>
    </rPh>
    <rPh sb="26" eb="28">
      <t>ユウシュウ</t>
    </rPh>
    <rPh sb="28" eb="30">
      <t>センシュ</t>
    </rPh>
    <rPh sb="30" eb="31">
      <t>トウ</t>
    </rPh>
    <rPh sb="32" eb="35">
      <t>コジンメイ</t>
    </rPh>
    <rPh sb="36" eb="38">
      <t>ケイサイ</t>
    </rPh>
    <phoneticPr fontId="1"/>
  </si>
  <si>
    <t>　あります(優秀選手は県ジュニア大会のみ設定あり）。</t>
    <rPh sb="6" eb="8">
      <t>ユウシュウ</t>
    </rPh>
    <rPh sb="8" eb="10">
      <t>センシュ</t>
    </rPh>
    <rPh sb="11" eb="12">
      <t>ケン</t>
    </rPh>
    <rPh sb="16" eb="18">
      <t>タイカイ</t>
    </rPh>
    <rPh sb="20" eb="22">
      <t>セッテイ</t>
    </rPh>
    <phoneticPr fontId="1"/>
  </si>
  <si>
    <t>⑤ 協会ホームページに試合風景の写真を掲載することがあります(県大会のベスト4の試合を協会</t>
    <rPh sb="2" eb="4">
      <t>キョウカイ</t>
    </rPh>
    <rPh sb="11" eb="13">
      <t>シアイ</t>
    </rPh>
    <rPh sb="13" eb="15">
      <t>フウケイ</t>
    </rPh>
    <rPh sb="16" eb="18">
      <t>シャシン</t>
    </rPh>
    <rPh sb="19" eb="21">
      <t>ケイサイ</t>
    </rPh>
    <phoneticPr fontId="1"/>
  </si>
  <si>
    <t>　役員が撮影し、ホームページに掲載される可能性あり)。</t>
    <rPh sb="1" eb="3">
      <t>ヤクイン</t>
    </rPh>
    <rPh sb="4" eb="6">
      <t>サツエイ</t>
    </rPh>
    <rPh sb="15" eb="17">
      <t>ケイサイ</t>
    </rPh>
    <rPh sb="20" eb="23">
      <t>カノウセイ</t>
    </rPh>
    <phoneticPr fontId="1"/>
  </si>
  <si>
    <t>⑥ 県協会、日本協会の求めに応じて、優秀選手の推薦等の資料として個人名・身長等を提供する</t>
    <rPh sb="2" eb="5">
      <t>ケンキョウカイ</t>
    </rPh>
    <rPh sb="6" eb="8">
      <t>ニホン</t>
    </rPh>
    <rPh sb="8" eb="10">
      <t>キョウカイ</t>
    </rPh>
    <rPh sb="11" eb="12">
      <t>モト</t>
    </rPh>
    <rPh sb="14" eb="15">
      <t>オウ</t>
    </rPh>
    <rPh sb="18" eb="20">
      <t>ユウシュウ</t>
    </rPh>
    <rPh sb="20" eb="22">
      <t>センシュ</t>
    </rPh>
    <rPh sb="23" eb="25">
      <t>スイセン</t>
    </rPh>
    <rPh sb="25" eb="26">
      <t>トウ</t>
    </rPh>
    <rPh sb="27" eb="29">
      <t>シリョウ</t>
    </rPh>
    <rPh sb="32" eb="35">
      <t>コジンメイ</t>
    </rPh>
    <rPh sb="36" eb="38">
      <t>シンチョウ</t>
    </rPh>
    <rPh sb="38" eb="39">
      <t>トウ</t>
    </rPh>
    <rPh sb="40" eb="42">
      <t>テイキョウ</t>
    </rPh>
    <phoneticPr fontId="1"/>
  </si>
  <si>
    <t>　ことがあります。</t>
    <phoneticPr fontId="1"/>
  </si>
  <si>
    <t>切り取り</t>
    <rPh sb="0" eb="1">
      <t>キ</t>
    </rPh>
    <rPh sb="2" eb="3">
      <t>ト</t>
    </rPh>
    <phoneticPr fontId="1"/>
  </si>
  <si>
    <t>バスケットボール部の大会参加時に関わる個人情報の取扱確認</t>
    <rPh sb="8" eb="9">
      <t>ブ</t>
    </rPh>
    <rPh sb="10" eb="12">
      <t>タイカイ</t>
    </rPh>
    <rPh sb="12" eb="15">
      <t>サンカジ</t>
    </rPh>
    <rPh sb="16" eb="17">
      <t>カカ</t>
    </rPh>
    <rPh sb="19" eb="21">
      <t>コジン</t>
    </rPh>
    <rPh sb="21" eb="23">
      <t>ジョウホウ</t>
    </rPh>
    <rPh sb="24" eb="26">
      <t>トリアツカイ</t>
    </rPh>
    <rPh sb="26" eb="28">
      <t>カクニン</t>
    </rPh>
    <phoneticPr fontId="1"/>
  </si>
  <si>
    <r>
      <t xml:space="preserve">(　　)年(　　)組　氏名(　　　　　　　　　　　　)　　保護者氏名(　　　　　　　　　　 </t>
    </r>
    <r>
      <rPr>
        <sz val="10"/>
        <color theme="0" tint="-0.499984740745262"/>
        <rFont val="ＭＳ Ｐ明朝"/>
        <family val="1"/>
        <charset val="128"/>
      </rPr>
      <t>印</t>
    </r>
    <r>
      <rPr>
        <sz val="14"/>
        <color theme="1"/>
        <rFont val="ＭＳ Ｐ明朝"/>
        <family val="1"/>
        <charset val="128"/>
      </rPr>
      <t>　)</t>
    </r>
    <rPh sb="4" eb="5">
      <t>ネン</t>
    </rPh>
    <rPh sb="9" eb="10">
      <t>クミ</t>
    </rPh>
    <rPh sb="11" eb="13">
      <t>シメイ</t>
    </rPh>
    <rPh sb="29" eb="32">
      <t>ホゴシャ</t>
    </rPh>
    <rPh sb="32" eb="34">
      <t>シメイ</t>
    </rPh>
    <rPh sb="46" eb="47">
      <t>イン</t>
    </rPh>
    <phoneticPr fontId="1"/>
  </si>
  <si>
    <t>該当する項目の左の欄に○を記入する。</t>
    <rPh sb="0" eb="2">
      <t>ガイトウ</t>
    </rPh>
    <rPh sb="4" eb="6">
      <t>コウモク</t>
    </rPh>
    <rPh sb="7" eb="8">
      <t>ヒダリ</t>
    </rPh>
    <rPh sb="9" eb="10">
      <t>ラン</t>
    </rPh>
    <rPh sb="13" eb="15">
      <t>キニュウ</t>
    </rPh>
    <phoneticPr fontId="1"/>
  </si>
  <si>
    <t>記入日</t>
    <rPh sb="0" eb="2">
      <t>キニュウ</t>
    </rPh>
    <rPh sb="2" eb="3">
      <t>ビ</t>
    </rPh>
    <phoneticPr fontId="1"/>
  </si>
  <si>
    <t>該当</t>
    <rPh sb="0" eb="2">
      <t>ガイトウ</t>
    </rPh>
    <phoneticPr fontId="1"/>
  </si>
  <si>
    <t>項目</t>
    <rPh sb="0" eb="2">
      <t>コウモク</t>
    </rPh>
    <phoneticPr fontId="1"/>
  </si>
  <si>
    <t>　配慮事項は特にない</t>
    <rPh sb="1" eb="3">
      <t>ハイリョ</t>
    </rPh>
    <rPh sb="3" eb="5">
      <t>ジコウ</t>
    </rPh>
    <rPh sb="6" eb="7">
      <t>トク</t>
    </rPh>
    <phoneticPr fontId="1"/>
  </si>
  <si>
    <t>①Ａ</t>
    <phoneticPr fontId="1"/>
  </si>
  <si>
    <t>プログラムに個人名・学年・身長を掲載しない。</t>
    <rPh sb="6" eb="9">
      <t>コジンメイ</t>
    </rPh>
    <rPh sb="10" eb="12">
      <t>ガクネン</t>
    </rPh>
    <rPh sb="13" eb="15">
      <t>シンチョウ</t>
    </rPh>
    <rPh sb="16" eb="18">
      <t>ケイサイ</t>
    </rPh>
    <phoneticPr fontId="1"/>
  </si>
  <si>
    <t>①Ｂ</t>
    <phoneticPr fontId="1"/>
  </si>
  <si>
    <t>集合写真には入らない。</t>
    <rPh sb="0" eb="2">
      <t>シュウゴウ</t>
    </rPh>
    <rPh sb="2" eb="4">
      <t>シャシン</t>
    </rPh>
    <rPh sb="6" eb="7">
      <t>ハイ</t>
    </rPh>
    <phoneticPr fontId="1"/>
  </si>
  <si>
    <t>②</t>
    <phoneticPr fontId="1"/>
  </si>
  <si>
    <t>新聞社に個人名を提供しない。</t>
    <rPh sb="0" eb="3">
      <t>シンブンシャ</t>
    </rPh>
    <rPh sb="4" eb="7">
      <t>コジンメイ</t>
    </rPh>
    <rPh sb="8" eb="10">
      <t>テイキョウ</t>
    </rPh>
    <phoneticPr fontId="1"/>
  </si>
  <si>
    <t>③A</t>
    <phoneticPr fontId="1"/>
  </si>
  <si>
    <t>新聞社の写真に掲載されないようにする。</t>
    <rPh sb="0" eb="3">
      <t>シンブンシャ</t>
    </rPh>
    <rPh sb="4" eb="6">
      <t>シャシン</t>
    </rPh>
    <rPh sb="7" eb="9">
      <t>ケイサイ</t>
    </rPh>
    <phoneticPr fontId="1"/>
  </si>
  <si>
    <t>③Ｂ</t>
    <phoneticPr fontId="1"/>
  </si>
  <si>
    <t>新聞社の写真に個人が特定されないようにする。</t>
    <rPh sb="0" eb="3">
      <t>シンブンシャ</t>
    </rPh>
    <rPh sb="4" eb="6">
      <t>シャシン</t>
    </rPh>
    <rPh sb="7" eb="9">
      <t>コジン</t>
    </rPh>
    <rPh sb="10" eb="12">
      <t>トクテイ</t>
    </rPh>
    <phoneticPr fontId="1"/>
  </si>
  <si>
    <t>④</t>
    <phoneticPr fontId="1"/>
  </si>
  <si>
    <t>協会ホームページに個人名を掲載しない。</t>
    <rPh sb="0" eb="2">
      <t>キョウカイ</t>
    </rPh>
    <rPh sb="9" eb="12">
      <t>コジンメイ</t>
    </rPh>
    <rPh sb="13" eb="15">
      <t>ケイサイ</t>
    </rPh>
    <phoneticPr fontId="1"/>
  </si>
  <si>
    <t>⑤A</t>
    <phoneticPr fontId="1"/>
  </si>
  <si>
    <t>協会ホームページの写真に掲載されないようにする。</t>
    <rPh sb="0" eb="2">
      <t>キョウカイ</t>
    </rPh>
    <phoneticPr fontId="1"/>
  </si>
  <si>
    <t>⑤B</t>
    <phoneticPr fontId="1"/>
  </si>
  <si>
    <t>協会ホームページの写真に個人が特定されないようにする。</t>
    <rPh sb="0" eb="2">
      <t>キョウカイ</t>
    </rPh>
    <phoneticPr fontId="1"/>
  </si>
  <si>
    <t>⑥</t>
    <phoneticPr fontId="1"/>
  </si>
  <si>
    <t>協会からの求めがあっても、推薦資料を提供しない。</t>
    <rPh sb="0" eb="2">
      <t>キョウカイ</t>
    </rPh>
    <rPh sb="5" eb="6">
      <t>モト</t>
    </rPh>
    <rPh sb="13" eb="15">
      <t>スイセン</t>
    </rPh>
    <rPh sb="15" eb="17">
      <t>シリョウ</t>
    </rPh>
    <rPh sb="18" eb="20">
      <t>テイキョウ</t>
    </rPh>
    <phoneticPr fontId="1"/>
  </si>
  <si>
    <t>個人情報について配慮が必要な者がいる場合は○、いない場合は×をつける。</t>
    <rPh sb="0" eb="2">
      <t>コジン</t>
    </rPh>
    <rPh sb="2" eb="4">
      <t>ジョウホウ</t>
    </rPh>
    <rPh sb="8" eb="10">
      <t>ハイリョ</t>
    </rPh>
    <rPh sb="11" eb="13">
      <t>ヒツヨウ</t>
    </rPh>
    <rPh sb="14" eb="15">
      <t>モノ</t>
    </rPh>
    <rPh sb="18" eb="20">
      <t>バアイ</t>
    </rPh>
    <rPh sb="26" eb="28">
      <t>バアイ</t>
    </rPh>
    <phoneticPr fontId="1"/>
  </si>
  <si>
    <t>○</t>
    <phoneticPr fontId="1"/>
  </si>
  <si>
    <t>×</t>
    <phoneticPr fontId="1"/>
  </si>
  <si>
    <t>選択必須</t>
    <rPh sb="0" eb="2">
      <t>センタク</t>
    </rPh>
    <rPh sb="2" eb="4">
      <t>ヒッス</t>
    </rPh>
    <phoneticPr fontId="1"/>
  </si>
  <si>
    <t>入力項目に不備があります。
　入力欄の個人情報の確認欄の　○ か × を選んでください。</t>
    <rPh sb="0" eb="2">
      <t>ニュウリョク</t>
    </rPh>
    <rPh sb="2" eb="4">
      <t>コウモク</t>
    </rPh>
    <rPh sb="5" eb="7">
      <t>フビ</t>
    </rPh>
    <rPh sb="15" eb="18">
      <t>ニュウリョクラン</t>
    </rPh>
    <rPh sb="19" eb="21">
      <t>コジン</t>
    </rPh>
    <rPh sb="21" eb="23">
      <t>ジョウホウ</t>
    </rPh>
    <rPh sb="24" eb="26">
      <t>カクニン</t>
    </rPh>
    <rPh sb="26" eb="27">
      <t>ラン</t>
    </rPh>
    <rPh sb="36" eb="37">
      <t>エラ</t>
    </rPh>
    <phoneticPr fontId="1"/>
  </si>
  <si>
    <t>香川県中学校総合体育大会 バスケットボール競技</t>
    <rPh sb="0" eb="3">
      <t>カガワケン</t>
    </rPh>
    <rPh sb="3" eb="6">
      <t>チュウガッコウ</t>
    </rPh>
    <rPh sb="6" eb="8">
      <t>ソウゴウ</t>
    </rPh>
    <rPh sb="8" eb="10">
      <t>タイイク</t>
    </rPh>
    <rPh sb="10" eb="12">
      <t>タイカイ</t>
    </rPh>
    <rPh sb="21" eb="23">
      <t>キョウギ</t>
    </rPh>
    <phoneticPr fontId="1"/>
  </si>
  <si>
    <t>香川県中学校新人体育大会 バスケットボール競技</t>
    <rPh sb="0" eb="3">
      <t>カガワケン</t>
    </rPh>
    <rPh sb="3" eb="6">
      <t>チュウガッコウ</t>
    </rPh>
    <rPh sb="6" eb="8">
      <t>シンジン</t>
    </rPh>
    <rPh sb="8" eb="10">
      <t>タイイク</t>
    </rPh>
    <rPh sb="10" eb="12">
      <t>タイカイ</t>
    </rPh>
    <rPh sb="21" eb="23">
      <t>キョウギ</t>
    </rPh>
    <phoneticPr fontId="1"/>
  </si>
  <si>
    <t>香川県中学校体育連盟</t>
    <rPh sb="0" eb="3">
      <t>カガワケン</t>
    </rPh>
    <rPh sb="3" eb="6">
      <t>チュウガッコウ</t>
    </rPh>
    <rPh sb="6" eb="8">
      <t>タイイク</t>
    </rPh>
    <rPh sb="8" eb="10">
      <t>レンメイ</t>
    </rPh>
    <phoneticPr fontId="1"/>
  </si>
  <si>
    <t>中体連主催の大会では　ＩＤの入力はしなくてもかまいません。</t>
    <rPh sb="0" eb="3">
      <t>チュウタイレン</t>
    </rPh>
    <rPh sb="3" eb="5">
      <t>シュサイ</t>
    </rPh>
    <rPh sb="6" eb="8">
      <t>タイカイ</t>
    </rPh>
    <rPh sb="14" eb="16">
      <t>ニュウリョク</t>
    </rPh>
    <phoneticPr fontId="1"/>
  </si>
  <si>
    <t>中体連主催の大会では
ＩＤは入力しなくてもよい</t>
    <rPh sb="0" eb="3">
      <t>チュウタイレン</t>
    </rPh>
    <rPh sb="3" eb="5">
      <t>シュサイ</t>
    </rPh>
    <rPh sb="6" eb="8">
      <t>タイカイ</t>
    </rPh>
    <rPh sb="14" eb="16">
      <t>ニュウリョク</t>
    </rPh>
    <phoneticPr fontId="1"/>
  </si>
  <si>
    <t>『00』を使用する場合はﾕﾆﾌｫｰﾑNo.は『100』を入力してください。</t>
    <rPh sb="5" eb="7">
      <t>シヨウ</t>
    </rPh>
    <rPh sb="9" eb="11">
      <t>バアイ</t>
    </rPh>
    <rPh sb="28" eb="30">
      <t>ニュウリョク</t>
    </rPh>
    <phoneticPr fontId="1"/>
  </si>
  <si>
    <t>Ｉ Ｄ</t>
    <phoneticPr fontId="1"/>
  </si>
  <si>
    <t>大会名</t>
    <rPh sb="0" eb="3">
      <t>タイカイメイ</t>
    </rPh>
    <phoneticPr fontId="1"/>
  </si>
  <si>
    <t>主催者名</t>
    <rPh sb="0" eb="3">
      <t>シュサイシャ</t>
    </rPh>
    <rPh sb="3" eb="4">
      <t>メイ</t>
    </rPh>
    <phoneticPr fontId="1"/>
  </si>
  <si>
    <t>高松地区中学校新人体育大会　バスケットボール競技</t>
    <rPh sb="0" eb="2">
      <t>タカマツ</t>
    </rPh>
    <rPh sb="2" eb="4">
      <t>チク</t>
    </rPh>
    <rPh sb="4" eb="7">
      <t>チュウガッコウ</t>
    </rPh>
    <rPh sb="7" eb="9">
      <t>シンジン</t>
    </rPh>
    <rPh sb="9" eb="11">
      <t>タイイク</t>
    </rPh>
    <rPh sb="11" eb="13">
      <t>タイカイ</t>
    </rPh>
    <rPh sb="22" eb="24">
      <t>キョウギ</t>
    </rPh>
    <phoneticPr fontId="1"/>
  </si>
  <si>
    <t>高松地区中学校体育連盟</t>
    <rPh sb="0" eb="2">
      <t>タカマツ</t>
    </rPh>
    <rPh sb="2" eb="4">
      <t>チク</t>
    </rPh>
    <rPh sb="4" eb="7">
      <t>チュウガッコウ</t>
    </rPh>
    <rPh sb="7" eb="9">
      <t>タイイク</t>
    </rPh>
    <rPh sb="9" eb="11">
      <t>レンメイ</t>
    </rPh>
    <phoneticPr fontId="1"/>
  </si>
  <si>
    <t>A1 のセルの大会名を選択(変更)してください</t>
    <rPh sb="7" eb="10">
      <t>タイカイメイ</t>
    </rPh>
    <rPh sb="11" eb="13">
      <t>センタク</t>
    </rPh>
    <rPh sb="14" eb="16">
      <t>ヘンコウ</t>
    </rPh>
    <phoneticPr fontId="1"/>
  </si>
  <si>
    <t>各シートは、シートの保護をしています。様式を修正する場合は
「校閲」→「シートの保護の解除」をしてください。</t>
    <rPh sb="0" eb="1">
      <t>カク</t>
    </rPh>
    <rPh sb="10" eb="12">
      <t>ホゴ</t>
    </rPh>
    <rPh sb="19" eb="21">
      <t>ヨウシキ</t>
    </rPh>
    <rPh sb="22" eb="24">
      <t>シュウセイ</t>
    </rPh>
    <rPh sb="26" eb="28">
      <t>バアイ</t>
    </rPh>
    <rPh sb="31" eb="33">
      <t>コウエツ</t>
    </rPh>
    <rPh sb="40" eb="42">
      <t>ホゴ</t>
    </rPh>
    <rPh sb="43" eb="45">
      <t>カイジョ</t>
    </rPh>
    <phoneticPr fontId="1"/>
  </si>
  <si>
    <t>R5セル　主催者名を入力可能</t>
    <rPh sb="5" eb="8">
      <t>シュサイシャ</t>
    </rPh>
    <rPh sb="8" eb="9">
      <t>メイ</t>
    </rPh>
    <rPh sb="10" eb="12">
      <t>ニュウリョク</t>
    </rPh>
    <rPh sb="12" eb="14">
      <t>カノウ</t>
    </rPh>
    <phoneticPr fontId="1"/>
  </si>
  <si>
    <t>N5セル　大会名を入力可能</t>
    <rPh sb="5" eb="8">
      <t>タイカイメイ</t>
    </rPh>
    <rPh sb="9" eb="11">
      <t>ニュウリョク</t>
    </rPh>
    <rPh sb="11" eb="13">
      <t>カノウ</t>
    </rPh>
    <phoneticPr fontId="1"/>
  </si>
  <si>
    <t>R6セル　主催者名を入力可能</t>
    <rPh sb="5" eb="8">
      <t>シュサイシャ</t>
    </rPh>
    <rPh sb="8" eb="9">
      <t>メイ</t>
    </rPh>
    <rPh sb="10" eb="12">
      <t>ニュウリョク</t>
    </rPh>
    <rPh sb="12" eb="14">
      <t>カノウ</t>
    </rPh>
    <phoneticPr fontId="1"/>
  </si>
  <si>
    <t>N6セル　大会名を入力可能</t>
    <rPh sb="5" eb="8">
      <t>タイカイメイ</t>
    </rPh>
    <rPh sb="9" eb="11">
      <t>ニュウリョク</t>
    </rPh>
    <rPh sb="11" eb="13">
      <t>カノウ</t>
    </rPh>
    <phoneticPr fontId="1"/>
  </si>
  <si>
    <t>現在の日付が入力されています。</t>
    <rPh sb="0" eb="2">
      <t>ゲンザイ</t>
    </rPh>
    <rPh sb="3" eb="5">
      <t>ヒヅケ</t>
    </rPh>
    <rPh sb="6" eb="8">
      <t>ニュウリョク</t>
    </rPh>
    <phoneticPr fontId="1"/>
  </si>
  <si>
    <t>特定の日に変更したいときは直接セル(B3～B5)に入力してください。</t>
    <rPh sb="0" eb="2">
      <t>トクテイ</t>
    </rPh>
    <rPh sb="3" eb="4">
      <t>ヒ</t>
    </rPh>
    <rPh sb="5" eb="7">
      <t>ヘンコウ</t>
    </rPh>
    <rPh sb="13" eb="15">
      <t>チョクセツ</t>
    </rPh>
    <rPh sb="25" eb="27">
      <t>ニュウリョク</t>
    </rPh>
    <phoneticPr fontId="1"/>
  </si>
  <si>
    <t>↑
整数で</t>
    <rPh sb="2" eb="4">
      <t>セイスウ</t>
    </rPh>
    <phoneticPr fontId="1"/>
  </si>
  <si>
    <t>医療に従事しており国家資格を有する者</t>
    <phoneticPr fontId="1"/>
  </si>
  <si>
    <t xml:space="preserve"> チーム</t>
    <phoneticPr fontId="1"/>
  </si>
  <si>
    <t xml:space="preserve"> チーム</t>
    <phoneticPr fontId="1"/>
  </si>
  <si>
    <t xml:space="preserve"> Team </t>
    <phoneticPr fontId="1"/>
  </si>
  <si>
    <t>No.</t>
    <phoneticPr fontId="1"/>
  </si>
  <si>
    <t>Licence
no.</t>
    <phoneticPr fontId="1"/>
  </si>
  <si>
    <t>選手氏名　Players</t>
    <rPh sb="0" eb="2">
      <t>センシュ</t>
    </rPh>
    <rPh sb="2" eb="4">
      <t>シメイ</t>
    </rPh>
    <phoneticPr fontId="1"/>
  </si>
  <si>
    <t>Players
in</t>
    <phoneticPr fontId="1"/>
  </si>
  <si>
    <t>ファウル Fouls</t>
    <phoneticPr fontId="1"/>
  </si>
  <si>
    <t>※選手が15名より少ない場合は空欄を線で消す必要があります。左のボタンで線が引けます。</t>
    <rPh sb="1" eb="3">
      <t>センシュ</t>
    </rPh>
    <rPh sb="6" eb="7">
      <t>メイ</t>
    </rPh>
    <rPh sb="9" eb="10">
      <t>スク</t>
    </rPh>
    <rPh sb="12" eb="14">
      <t>バアイ</t>
    </rPh>
    <rPh sb="15" eb="17">
      <t>クウラン</t>
    </rPh>
    <rPh sb="18" eb="19">
      <t>セン</t>
    </rPh>
    <rPh sb="20" eb="21">
      <t>ケ</t>
    </rPh>
    <rPh sb="22" eb="24">
      <t>ヒツヨウ</t>
    </rPh>
    <rPh sb="30" eb="31">
      <t>ヒダリ</t>
    </rPh>
    <rPh sb="36" eb="37">
      <t>セン</t>
    </rPh>
    <rPh sb="38" eb="39">
      <t>ヒ</t>
    </rPh>
    <phoneticPr fontId="1"/>
  </si>
  <si>
    <t>コーチ Coach</t>
    <phoneticPr fontId="1"/>
  </si>
  <si>
    <t>Ａ.コーチ A.Coach</t>
    <phoneticPr fontId="1"/>
  </si>
  <si>
    <r>
      <t xml:space="preserve">コーチ </t>
    </r>
    <r>
      <rPr>
        <sz val="8"/>
        <color theme="1"/>
        <rFont val="ＭＳ Ｐ明朝"/>
        <family val="1"/>
        <charset val="128"/>
      </rPr>
      <t>Coach</t>
    </r>
    <phoneticPr fontId="1"/>
  </si>
  <si>
    <r>
      <t>Ａ.コーチ</t>
    </r>
    <r>
      <rPr>
        <sz val="8"/>
        <color theme="1"/>
        <rFont val="ＭＳ Ｐ明朝"/>
        <family val="1"/>
        <charset val="128"/>
      </rPr>
      <t xml:space="preserve"> A.Coach</t>
    </r>
    <phoneticPr fontId="1"/>
  </si>
  <si>
    <t>メンバー票を4つに切り取ってご使用ください。</t>
    <rPh sb="4" eb="5">
      <t>ヒョウ</t>
    </rPh>
    <rPh sb="9" eb="10">
      <t>キ</t>
    </rPh>
    <rPh sb="11" eb="12">
      <t>ト</t>
    </rPh>
    <rPh sb="15" eb="17">
      <t>シヨウ</t>
    </rPh>
    <phoneticPr fontId="1"/>
  </si>
  <si>
    <t>　　メンバー票作成の手順
① 入力欄に必要事項を入力する
② メンバー票シートで反映させる。
③ 選手が15名未満の場合は斜線を入れる。
　※Excelのﾊﾞｰｼﾞｮﾝによってはうまくいかない
　　ことがあります
④ 印刷する。
⑤ はさみで4試合分を切り取る。</t>
    <rPh sb="6" eb="7">
      <t>ヒョウ</t>
    </rPh>
    <rPh sb="7" eb="9">
      <t>サクセイ</t>
    </rPh>
    <rPh sb="10" eb="12">
      <t>テジュン</t>
    </rPh>
    <rPh sb="15" eb="18">
      <t>ニュウリョクラン</t>
    </rPh>
    <rPh sb="19" eb="21">
      <t>ヒツヨウ</t>
    </rPh>
    <rPh sb="21" eb="23">
      <t>ジコウ</t>
    </rPh>
    <rPh sb="24" eb="26">
      <t>ニュウリョク</t>
    </rPh>
    <rPh sb="35" eb="36">
      <t>ヒョウ</t>
    </rPh>
    <rPh sb="40" eb="42">
      <t>ハンエイ</t>
    </rPh>
    <rPh sb="49" eb="51">
      <t>センシュ</t>
    </rPh>
    <rPh sb="54" eb="55">
      <t>メイ</t>
    </rPh>
    <rPh sb="55" eb="57">
      <t>ミマン</t>
    </rPh>
    <rPh sb="58" eb="60">
      <t>バアイ</t>
    </rPh>
    <rPh sb="61" eb="63">
      <t>シャセン</t>
    </rPh>
    <rPh sb="64" eb="65">
      <t>イ</t>
    </rPh>
    <rPh sb="109" eb="111">
      <t>インサツ</t>
    </rPh>
    <rPh sb="122" eb="124">
      <t>シアイ</t>
    </rPh>
    <rPh sb="124" eb="125">
      <t>ブン</t>
    </rPh>
    <rPh sb="126" eb="127">
      <t>キ</t>
    </rPh>
    <rPh sb="128" eb="129">
      <t>ト</t>
    </rPh>
    <phoneticPr fontId="1"/>
  </si>
  <si>
    <r>
      <rPr>
        <sz val="11"/>
        <rFont val="ＭＳ 明朝"/>
        <family val="1"/>
        <charset val="128"/>
      </rPr>
      <t>タイムアウト</t>
    </r>
    <r>
      <rPr>
        <sz val="11"/>
        <color theme="1"/>
        <rFont val="ＭＳ Ｐゴシック"/>
        <family val="2"/>
        <charset val="128"/>
        <scheme val="minor"/>
      </rPr>
      <t xml:space="preserve">
</t>
    </r>
    <r>
      <rPr>
        <sz val="8"/>
        <color theme="1"/>
        <rFont val="ＭＳ Ｐゴシック"/>
        <family val="3"/>
        <charset val="128"/>
        <scheme val="minor"/>
      </rPr>
      <t>Time-outs</t>
    </r>
    <phoneticPr fontId="36"/>
  </si>
  <si>
    <r>
      <rPr>
        <sz val="11"/>
        <rFont val="ＭＳ 明朝"/>
        <family val="1"/>
        <charset val="128"/>
      </rPr>
      <t>チームファウル</t>
    </r>
    <r>
      <rPr>
        <sz val="8"/>
        <color theme="1"/>
        <rFont val="ＭＳ Ｐゴシック"/>
        <family val="3"/>
        <charset val="128"/>
        <scheme val="minor"/>
      </rPr>
      <t>Team foules</t>
    </r>
    <phoneticPr fontId="36"/>
  </si>
  <si>
    <r>
      <t>クォーター</t>
    </r>
    <r>
      <rPr>
        <sz val="8"/>
        <rFont val="ＭＳ 明朝"/>
        <family val="1"/>
        <charset val="128"/>
      </rPr>
      <t>quarter</t>
    </r>
    <phoneticPr fontId="36"/>
  </si>
  <si>
    <t>①</t>
    <phoneticPr fontId="36"/>
  </si>
  <si>
    <t>1</t>
    <phoneticPr fontId="36"/>
  </si>
  <si>
    <t>2</t>
    <phoneticPr fontId="36"/>
  </si>
  <si>
    <t>3</t>
    <phoneticPr fontId="36"/>
  </si>
  <si>
    <t>4</t>
    <phoneticPr fontId="36"/>
  </si>
  <si>
    <t>②</t>
    <phoneticPr fontId="36"/>
  </si>
  <si>
    <t>③</t>
    <phoneticPr fontId="36"/>
  </si>
  <si>
    <t>④</t>
    <phoneticPr fontId="36"/>
  </si>
  <si>
    <r>
      <t>オーバータイム</t>
    </r>
    <r>
      <rPr>
        <sz val="8"/>
        <rFont val="ＭＳ 明朝"/>
        <family val="1"/>
        <charset val="128"/>
      </rPr>
      <t>Overtimes</t>
    </r>
    <phoneticPr fontId="36"/>
  </si>
  <si>
    <t>↑
9桁の数</t>
    <rPh sb="3" eb="4">
      <t>ケタ</t>
    </rPh>
    <rPh sb="5" eb="6">
      <t>スウ</t>
    </rPh>
    <phoneticPr fontId="1"/>
  </si>
  <si>
    <t>田中 七翔</t>
    <phoneticPr fontId="1"/>
  </si>
  <si>
    <t>遠藤 優太</t>
    <phoneticPr fontId="1"/>
  </si>
  <si>
    <t>平田 悠生</t>
    <phoneticPr fontId="1"/>
  </si>
  <si>
    <t>西山 真輝</t>
    <phoneticPr fontId="1"/>
  </si>
  <si>
    <t>中山 晴矢</t>
    <phoneticPr fontId="1"/>
  </si>
  <si>
    <t>小松 聖奈</t>
    <phoneticPr fontId="1"/>
  </si>
  <si>
    <t>片岡 大二</t>
    <phoneticPr fontId="1"/>
  </si>
  <si>
    <t>高木 滉翔</t>
    <phoneticPr fontId="1"/>
  </si>
  <si>
    <t>小笠原 良介</t>
    <phoneticPr fontId="1"/>
  </si>
  <si>
    <t>宮脇 柚月</t>
    <phoneticPr fontId="1"/>
  </si>
  <si>
    <t>橋本 康佑</t>
    <phoneticPr fontId="1"/>
  </si>
  <si>
    <t>大原 真優</t>
    <phoneticPr fontId="1"/>
  </si>
  <si>
    <t>中柄 詩音</t>
    <phoneticPr fontId="1"/>
  </si>
  <si>
    <t>鶴身 桜助</t>
    <phoneticPr fontId="1"/>
  </si>
  <si>
    <t>松原 成到</t>
    <phoneticPr fontId="1"/>
  </si>
  <si>
    <t>高松市立玉藻中学校</t>
    <rPh sb="0" eb="4">
      <t>タカマツシリツ</t>
    </rPh>
    <rPh sb="4" eb="6">
      <t>タマモ</t>
    </rPh>
    <rPh sb="6" eb="9">
      <t>チュウガッコウ</t>
    </rPh>
    <phoneticPr fontId="1"/>
  </si>
  <si>
    <t>玉藻</t>
  </si>
  <si>
    <t>玉藻</t>
    <rPh sb="0" eb="2">
      <t>タマモ</t>
    </rPh>
    <phoneticPr fontId="1"/>
  </si>
  <si>
    <t>高松市上福岡町714番地1</t>
    <rPh sb="0" eb="3">
      <t>タカマツシ</t>
    </rPh>
    <rPh sb="3" eb="7">
      <t>カミフクオカチョウ</t>
    </rPh>
    <rPh sb="10" eb="12">
      <t>バンチ</t>
    </rPh>
    <phoneticPr fontId="1"/>
  </si>
  <si>
    <t xml:space="preserve">087-861-8196 </t>
    <phoneticPr fontId="1"/>
  </si>
  <si>
    <t>責任者(校長)氏名</t>
    <rPh sb="0" eb="3">
      <t>セキニンシャ</t>
    </rPh>
    <rPh sb="4" eb="6">
      <t>コウチョウ</t>
    </rPh>
    <rPh sb="7" eb="9">
      <t>シメイ</t>
    </rPh>
    <phoneticPr fontId="1"/>
  </si>
  <si>
    <t>木塲 達人</t>
    <rPh sb="0" eb="2">
      <t>キバ</t>
    </rPh>
    <rPh sb="3" eb="5">
      <t>タツト</t>
    </rPh>
    <phoneticPr fontId="1"/>
  </si>
  <si>
    <t>間島 浩</t>
    <rPh sb="0" eb="2">
      <t>マシマ</t>
    </rPh>
    <rPh sb="3" eb="4">
      <t>ヒロシ</t>
    </rPh>
    <phoneticPr fontId="1"/>
  </si>
  <si>
    <t>藤原 悟</t>
    <rPh sb="0" eb="2">
      <t>フジワラ</t>
    </rPh>
    <rPh sb="3" eb="4">
      <t>サトル</t>
    </rPh>
    <phoneticPr fontId="1"/>
  </si>
  <si>
    <t>090-8699-4929</t>
    <phoneticPr fontId="1"/>
  </si>
  <si>
    <t>×</t>
  </si>
  <si>
    <t>田中 美保</t>
    <rPh sb="0" eb="2">
      <t>タナカ</t>
    </rPh>
    <rPh sb="3" eb="5">
      <t>ミホ</t>
    </rPh>
    <phoneticPr fontId="1"/>
  </si>
  <si>
    <t>なし</t>
    <phoneticPr fontId="1"/>
  </si>
  <si>
    <t>秋山 陽斗</t>
    <rPh sb="0" eb="2">
      <t>アキヤマ</t>
    </rPh>
    <rPh sb="3" eb="5">
      <t>ハルト</t>
    </rPh>
    <phoneticPr fontId="1"/>
  </si>
  <si>
    <t>生徒</t>
    <rPh sb="0" eb="2">
      <t>セイト</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</si>
  <si>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</si>
  <si>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</si>
  <si>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</si>
  <si>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</si>
  <si>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</si>
  <si>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</si>
  <si>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</si>
  <si>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</si>
  <si>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</si>
  <si>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斜線の入れ方　例　　 選手が9名の場合</t>
    <rPh sb="0" eb="2">
      <t>シャセン</t>
    </rPh>
    <rPh sb="3" eb="4">
      <t>イ</t>
    </rPh>
    <rPh sb="5" eb="6">
      <t>カタ</t>
    </rPh>
    <rPh sb="7" eb="8">
      <t>レイ</t>
    </rPh>
    <rPh sb="11" eb="13">
      <t>センシュ</t>
    </rPh>
    <rPh sb="15" eb="16">
      <t>メイ</t>
    </rPh>
    <rPh sb="17" eb="19">
      <t>バアイ</t>
    </rPh>
    <phoneticPr fontId="1"/>
  </si>
  <si>
    <t xml:space="preserve">　　メンバー票作成の手順
① 入力欄に必要事項を入力する
② メンバー票シートで反映させる。
③ 印刷する。
④ 選手が15名未満の場合は斜線を入れる(下に例あり）。
⑤ はさみで貼るためのサイズに切る。
</t>
    <rPh sb="6" eb="7">
      <t>ヒョウ</t>
    </rPh>
    <rPh sb="7" eb="9">
      <t>サクセイ</t>
    </rPh>
    <rPh sb="10" eb="12">
      <t>テジュン</t>
    </rPh>
    <rPh sb="15" eb="18">
      <t>ニュウリョクラン</t>
    </rPh>
    <rPh sb="19" eb="21">
      <t>ヒツヨウ</t>
    </rPh>
    <rPh sb="21" eb="23">
      <t>ジコウ</t>
    </rPh>
    <rPh sb="24" eb="26">
      <t>ニュウリョク</t>
    </rPh>
    <rPh sb="35" eb="36">
      <t>ヒョウ</t>
    </rPh>
    <rPh sb="40" eb="42">
      <t>ハンエイ</t>
    </rPh>
    <rPh sb="76" eb="77">
      <t>シタ</t>
    </rPh>
    <rPh sb="78" eb="79">
      <t>レイ</t>
    </rPh>
    <rPh sb="90" eb="91">
      <t>ハ</t>
    </rPh>
    <rPh sb="99" eb="100">
      <t>キ</t>
    </rPh>
    <phoneticPr fontId="1"/>
  </si>
  <si>
    <t>斜線の入れ方　例　　 選手が14名の場合</t>
    <rPh sb="0" eb="2">
      <t>シャセン</t>
    </rPh>
    <rPh sb="3" eb="4">
      <t>イ</t>
    </rPh>
    <rPh sb="5" eb="6">
      <t>カタ</t>
    </rPh>
    <rPh sb="7" eb="8">
      <t>レイ</t>
    </rPh>
    <rPh sb="11" eb="13">
      <t>センシュ</t>
    </rPh>
    <rPh sb="16" eb="17">
      <t>メイ</t>
    </rPh>
    <rPh sb="18" eb="20">
      <t>バアイ</t>
    </rPh>
    <phoneticPr fontId="1"/>
  </si>
  <si>
    <t>ｊ</t>
    <phoneticPr fontId="1"/>
  </si>
  <si>
    <t>ｋ</t>
    <phoneticPr fontId="1"/>
  </si>
  <si>
    <t>ｌ</t>
    <phoneticPr fontId="1"/>
  </si>
  <si>
    <t>ｍ</t>
    <phoneticPr fontId="1"/>
  </si>
  <si>
    <t>ｎ</t>
    <phoneticPr fontId="1"/>
  </si>
  <si>
    <t xml:space="preserve">　日頃より、本校バスケットボール部の活動にご理解、ご協力いただきありがとうございます。
　さて、香川県・地区バスケットボール協会、香川県・地区中学校体育連盟が主催するバスケットボール大会に出場する際、個人情報の取扱について大会申込時に確認が求められます。
　そこで部員全員に個人情報の取扱について確認をしたいと思います。この調査は来年度の県総体までの期間有効とします。途中で変更になる場合は生徒を通じて申し出るようお願いします。
</t>
    <rPh sb="1" eb="3">
      <t>ヒゴロ</t>
    </rPh>
    <rPh sb="6" eb="8">
      <t>ホンコウ</t>
    </rPh>
    <rPh sb="16" eb="17">
      <t>ブ</t>
    </rPh>
    <rPh sb="18" eb="20">
      <t>カツドウ</t>
    </rPh>
    <rPh sb="22" eb="24">
      <t>リカイ</t>
    </rPh>
    <rPh sb="26" eb="28">
      <t>キョウリョク</t>
    </rPh>
    <rPh sb="48" eb="50">
      <t>カガワ</t>
    </rPh>
    <rPh sb="50" eb="51">
      <t>ケン</t>
    </rPh>
    <rPh sb="52" eb="54">
      <t>チク</t>
    </rPh>
    <rPh sb="62" eb="64">
      <t>キョウカイ</t>
    </rPh>
    <rPh sb="65" eb="67">
      <t>カガワ</t>
    </rPh>
    <rPh sb="67" eb="68">
      <t>ケン</t>
    </rPh>
    <rPh sb="69" eb="71">
      <t>チク</t>
    </rPh>
    <rPh sb="71" eb="72">
      <t>ジュウ</t>
    </rPh>
    <rPh sb="72" eb="74">
      <t>ガッコウ</t>
    </rPh>
    <rPh sb="74" eb="76">
      <t>タイイク</t>
    </rPh>
    <rPh sb="76" eb="78">
      <t>レンメイ</t>
    </rPh>
    <rPh sb="79" eb="81">
      <t>シュサイ</t>
    </rPh>
    <rPh sb="91" eb="93">
      <t>タイカイ</t>
    </rPh>
    <rPh sb="94" eb="96">
      <t>シュツジョウ</t>
    </rPh>
    <rPh sb="98" eb="99">
      <t>サイ</t>
    </rPh>
    <rPh sb="100" eb="102">
      <t>コジン</t>
    </rPh>
    <rPh sb="102" eb="104">
      <t>ジョウホウ</t>
    </rPh>
    <rPh sb="105" eb="107">
      <t>トリアツカイ</t>
    </rPh>
    <rPh sb="111" eb="113">
      <t>タイカイ</t>
    </rPh>
    <rPh sb="113" eb="115">
      <t>モウシコミ</t>
    </rPh>
    <rPh sb="115" eb="116">
      <t>ジ</t>
    </rPh>
    <rPh sb="117" eb="119">
      <t>カクニン</t>
    </rPh>
    <rPh sb="120" eb="121">
      <t>モト</t>
    </rPh>
    <rPh sb="132" eb="134">
      <t>ブイン</t>
    </rPh>
    <rPh sb="134" eb="136">
      <t>ゼンイン</t>
    </rPh>
    <rPh sb="137" eb="139">
      <t>コジン</t>
    </rPh>
    <rPh sb="139" eb="141">
      <t>ジョウホウ</t>
    </rPh>
    <rPh sb="142" eb="144">
      <t>トリアツカイ</t>
    </rPh>
    <rPh sb="148" eb="150">
      <t>カクニン</t>
    </rPh>
    <rPh sb="155" eb="156">
      <t>オモ</t>
    </rPh>
    <rPh sb="162" eb="164">
      <t>チョウサ</t>
    </rPh>
    <rPh sb="165" eb="168">
      <t>ライネンド</t>
    </rPh>
    <rPh sb="169" eb="170">
      <t>ケン</t>
    </rPh>
    <rPh sb="170" eb="172">
      <t>ソウタイ</t>
    </rPh>
    <rPh sb="175" eb="177">
      <t>キカン</t>
    </rPh>
    <rPh sb="177" eb="179">
      <t>ユウコウ</t>
    </rPh>
    <rPh sb="184" eb="186">
      <t>トチュウ</t>
    </rPh>
    <rPh sb="187" eb="189">
      <t>ヘンコウ</t>
    </rPh>
    <rPh sb="192" eb="194">
      <t>バアイ</t>
    </rPh>
    <rPh sb="195" eb="197">
      <t>セイト</t>
    </rPh>
    <rPh sb="198" eb="199">
      <t>ツウ</t>
    </rPh>
    <rPh sb="201" eb="202">
      <t>モウ</t>
    </rPh>
    <rPh sb="203" eb="204">
      <t>デ</t>
    </rPh>
    <rPh sb="208" eb="209">
      <t>ネガ</t>
    </rPh>
    <phoneticPr fontId="1"/>
  </si>
  <si>
    <t>月</t>
    <rPh sb="0" eb="1">
      <t>ガツ</t>
    </rPh>
    <phoneticPr fontId="1"/>
  </si>
  <si>
    <t>日</t>
    <rPh sb="0" eb="1">
      <t>ニチ</t>
    </rPh>
    <phoneticPr fontId="1"/>
  </si>
  <si>
    <t>←〆切日は下記に入力して使用してください。</t>
    <rPh sb="1" eb="3">
      <t>シメキリ</t>
    </rPh>
    <rPh sb="3" eb="4">
      <t>ビ</t>
    </rPh>
    <rPh sb="5" eb="7">
      <t>カキ</t>
    </rPh>
    <rPh sb="8" eb="10">
      <t>ニュウリョク</t>
    </rPh>
    <rPh sb="12" eb="14">
      <t>シヨウ</t>
    </rPh>
    <phoneticPr fontId="1"/>
  </si>
  <si>
    <t>○</t>
    <phoneticPr fontId="1"/>
  </si>
  <si>
    <t>△</t>
    <phoneticPr fontId="1"/>
  </si>
  <si>
    <t>高松市立木太中学校</t>
    <rPh sb="0" eb="4">
      <t>タカマツシリツ</t>
    </rPh>
    <rPh sb="4" eb="6">
      <t>キタ</t>
    </rPh>
    <rPh sb="6" eb="9">
      <t>チュウガッコウ</t>
    </rPh>
    <phoneticPr fontId="1"/>
  </si>
  <si>
    <t>木太</t>
  </si>
  <si>
    <t>木太</t>
    <rPh sb="0" eb="2">
      <t>キタ</t>
    </rPh>
    <phoneticPr fontId="1"/>
  </si>
  <si>
    <t>木太町3333-1</t>
    <rPh sb="0" eb="3">
      <t>キタチョウ</t>
    </rPh>
    <phoneticPr fontId="1"/>
  </si>
  <si>
    <t>087-888-8888</t>
    <phoneticPr fontId="1"/>
  </si>
  <si>
    <t>○○　○○</t>
    <phoneticPr fontId="1"/>
  </si>
  <si>
    <t>合同チームの場合に校名略称</t>
    <rPh sb="0" eb="2">
      <t>ゴウドウ</t>
    </rPh>
    <rPh sb="6" eb="8">
      <t>バアイ</t>
    </rPh>
    <rPh sb="9" eb="11">
      <t>コウメイ</t>
    </rPh>
    <rPh sb="11" eb="13">
      <t>リャクショウ</t>
    </rPh>
    <phoneticPr fontId="1"/>
  </si>
  <si>
    <t>新人戦で確認をとり、次年度の県総体まで</t>
    <rPh sb="0" eb="3">
      <t>シンジンセン</t>
    </rPh>
    <rPh sb="4" eb="6">
      <t>カクニン</t>
    </rPh>
    <rPh sb="10" eb="13">
      <t>ジネンド</t>
    </rPh>
    <rPh sb="14" eb="15">
      <t>ケン</t>
    </rPh>
    <rPh sb="15" eb="17">
      <t>ソウタイ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</si>
</sst>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
    <numFmt numFmtId="179" formatCode="[$-411]ggge&quot;年&quot;m&quot;月&quot;d&quot;日&quot;;@"/>
  </numFmts>
  <fonts count="38">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明朝"/>
      <family val="1"/>
      <charset val="128"/>
    </font>
    <font>
      <sz val="11"/>
      <color theme="1"/>
      <name val="ＭＳ Ｐゴシック"/>
      <family val="3"/>
      <charset val="128"/>
    </font>
    <font>
      <sz val="12"/>
      <color theme="1"/>
      <name val="ＭＳ Ｐゴシック"/>
      <family val="3"/>
      <charset val="128"/>
      <scheme val="minor"/>
    </font>
    <font>
      <sz val="10"/>
      <color theme="1"/>
      <name val="ＭＳ Ｐ明朝"/>
      <family val="1"/>
      <charset val="128"/>
    </font>
    <font>
      <sz val="11"/>
      <color theme="0" tint="-0.34998626667073579"/>
      <name val="ＭＳ Ｐ明朝"/>
      <family val="1"/>
      <charset val="128"/>
    </font>
    <font>
      <sz val="12"/>
      <color theme="1"/>
      <name val="ＭＳ Ｐゴシック"/>
      <family val="3"/>
      <charset val="128"/>
    </font>
    <font>
      <sz val="10"/>
      <color theme="1"/>
      <name val="ＭＳ Ｐゴシック"/>
      <family val="3"/>
      <charset val="128"/>
    </font>
    <font>
      <b/>
      <sz val="11"/>
      <color rgb="FFFF0000"/>
      <name val="ＭＳ Ｐゴシック"/>
      <family val="3"/>
      <charset val="128"/>
      <scheme val="minor"/>
    </font>
    <font>
      <sz val="11"/>
      <color theme="0"/>
      <name val="ＭＳ Ｐゴシック"/>
      <family val="2"/>
      <charset val="128"/>
      <scheme val="minor"/>
    </font>
    <font>
      <b/>
      <sz val="12"/>
      <color rgb="FFFFFF00"/>
      <name val="ＭＳ Ｐ明朝"/>
      <family val="1"/>
      <charset val="128"/>
    </font>
    <font>
      <b/>
      <sz val="16"/>
      <color rgb="FFFFC000"/>
      <name val="ＭＳ 明朝"/>
      <family val="1"/>
      <charset val="128"/>
    </font>
    <font>
      <b/>
      <sz val="14"/>
      <color rgb="FFFFC000"/>
      <name val="ＭＳ Ｐ明朝"/>
      <family val="1"/>
      <charset val="128"/>
    </font>
    <font>
      <b/>
      <sz val="11"/>
      <color theme="1"/>
      <name val="ＭＳ Ｐ明朝"/>
      <family val="1"/>
      <charset val="128"/>
    </font>
    <font>
      <b/>
      <sz val="14"/>
      <color theme="1"/>
      <name val="ＭＳ Ｐ明朝"/>
      <family val="1"/>
      <charset val="128"/>
    </font>
    <font>
      <sz val="14"/>
      <color theme="1"/>
      <name val="ＭＳ Ｐ明朝"/>
      <family val="1"/>
      <charset val="128"/>
    </font>
    <font>
      <sz val="10"/>
      <color theme="0" tint="-0.499984740745262"/>
      <name val="ＭＳ Ｐ明朝"/>
      <family val="1"/>
      <charset val="128"/>
    </font>
    <font>
      <sz val="10"/>
      <color theme="1"/>
      <name val="ＭＳ Ｐゴシック"/>
      <family val="3"/>
      <charset val="128"/>
      <scheme val="minor"/>
    </font>
    <font>
      <sz val="10"/>
      <color theme="0" tint="-0.34998626667073579"/>
      <name val="ＭＳ Ｐ明朝"/>
      <family val="1"/>
      <charset val="128"/>
    </font>
    <font>
      <b/>
      <sz val="9"/>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8"/>
      <color rgb="FFFF0000"/>
      <name val="ＭＳ Ｐゴシック"/>
      <family val="3"/>
      <charset val="128"/>
      <scheme val="minor"/>
    </font>
    <font>
      <sz val="16"/>
      <color theme="1"/>
      <name val="ＭＳ Ｐゴシック"/>
      <family val="3"/>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4"/>
      <color theme="1"/>
      <name val="ＭＳ Ｐゴシック"/>
      <family val="3"/>
      <charset val="128"/>
    </font>
    <font>
      <sz val="11"/>
      <color rgb="FF000000"/>
      <name val="ＭＳ Ｐゴシック"/>
      <family val="3"/>
      <charset val="128"/>
    </font>
    <font>
      <sz val="11"/>
      <name val="ＭＳ 明朝"/>
      <family val="1"/>
      <charset val="128"/>
    </font>
    <font>
      <sz val="8"/>
      <color theme="1"/>
      <name val="ＭＳ Ｐゴシック"/>
      <family val="3"/>
      <charset val="128"/>
      <scheme val="minor"/>
    </font>
    <font>
      <sz val="6"/>
      <name val="ＭＳ 明朝"/>
      <family val="1"/>
      <charset val="128"/>
    </font>
    <font>
      <sz val="8"/>
      <name val="ＭＳ 明朝"/>
      <family val="1"/>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mediumDashDot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uble">
        <color indexed="64"/>
      </right>
      <top style="double">
        <color indexed="64"/>
      </top>
      <bottom/>
      <diagonal/>
    </border>
    <border>
      <left style="double">
        <color indexed="64"/>
      </left>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double">
        <color indexed="64"/>
      </left>
      <right/>
      <top/>
      <bottom style="medium">
        <color indexed="64"/>
      </bottom>
      <diagonal/>
    </border>
    <border>
      <left style="double">
        <color indexed="64"/>
      </left>
      <right/>
      <top/>
      <bottom style="double">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s>
  <cellStyleXfs count="1">
    <xf numFmtId="0" fontId="0" fillId="0" borderId="0">
      <alignment vertical="center"/>
    </xf>
  </cellStyleXfs>
  <cellXfs count="30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shrinkToFit="1"/>
    </xf>
    <xf numFmtId="0" fontId="0" fillId="0" borderId="0" xfId="0" applyBorder="1" applyAlignment="1">
      <alignment horizontal="center" vertical="center"/>
    </xf>
    <xf numFmtId="0" fontId="0" fillId="0" borderId="1" xfId="0" applyBorder="1" applyProtection="1">
      <alignment vertical="center"/>
      <protection locked="0"/>
    </xf>
    <xf numFmtId="0" fontId="4" fillId="0" borderId="0" xfId="0" applyFont="1">
      <alignment vertical="center"/>
    </xf>
    <xf numFmtId="0" fontId="0" fillId="0" borderId="1" xfId="0" applyBorder="1" applyAlignment="1" applyProtection="1">
      <alignment horizontal="left" vertical="center"/>
      <protection locked="0"/>
    </xf>
    <xf numFmtId="0" fontId="4" fillId="0" borderId="0" xfId="0" applyFont="1" applyAlignment="1">
      <alignmen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center" vertical="center" wrapText="1"/>
    </xf>
    <xf numFmtId="0" fontId="0" fillId="0" borderId="1" xfId="0" applyBorder="1" applyAlignment="1" applyProtection="1">
      <alignment horizontal="left" vertical="center" shrinkToFit="1"/>
      <protection locked="0"/>
    </xf>
    <xf numFmtId="0" fontId="6" fillId="0" borderId="0" xfId="0" applyFont="1" applyAlignment="1">
      <alignment vertical="top"/>
    </xf>
    <xf numFmtId="0" fontId="4" fillId="0" borderId="0" xfId="0" applyFont="1" applyAlignment="1">
      <alignment vertical="top" wrapText="1"/>
    </xf>
    <xf numFmtId="0" fontId="0" fillId="0" borderId="0" xfId="0" applyAlignment="1" applyProtection="1"/>
    <xf numFmtId="0" fontId="0" fillId="0" borderId="0" xfId="0" applyAlignment="1" applyProtection="1">
      <alignment horizontal="center" vertical="center"/>
    </xf>
    <xf numFmtId="0" fontId="0" fillId="0" borderId="0" xfId="0" applyAlignment="1" applyProtection="1">
      <protection locked="0"/>
    </xf>
    <xf numFmtId="0" fontId="0" fillId="0" borderId="0" xfId="0" applyAlignment="1" applyProtection="1">
      <alignment horizontal="center"/>
    </xf>
    <xf numFmtId="0" fontId="12" fillId="0" borderId="0" xfId="0" applyFont="1" applyAlignment="1">
      <alignment horizontal="center" vertical="top" wrapText="1"/>
    </xf>
    <xf numFmtId="0" fontId="0" fillId="0" borderId="0" xfId="0" applyAlignment="1">
      <alignment horizontal="center" vertical="center"/>
    </xf>
    <xf numFmtId="0" fontId="0" fillId="0" borderId="2" xfId="0" applyBorder="1" applyProtection="1">
      <alignment vertical="center"/>
      <protection locked="0"/>
    </xf>
    <xf numFmtId="0" fontId="0" fillId="0" borderId="15" xfId="0" applyBorder="1" applyAlignment="1" applyProtection="1">
      <alignment horizontal="center" vertical="center"/>
      <protection locked="0"/>
    </xf>
    <xf numFmtId="0" fontId="0" fillId="0" borderId="16" xfId="0" applyFill="1" applyBorder="1" applyAlignment="1">
      <alignment horizontal="center" vertical="center"/>
    </xf>
    <xf numFmtId="0" fontId="0" fillId="0" borderId="17" xfId="0" applyBorder="1" applyAlignment="1" applyProtection="1">
      <alignment horizontal="center" vertical="center"/>
      <protection locked="0"/>
    </xf>
    <xf numFmtId="0" fontId="13" fillId="0" borderId="0" xfId="0" applyFont="1" applyAlignment="1">
      <alignment vertical="center" wrapText="1"/>
    </xf>
    <xf numFmtId="0" fontId="0" fillId="0" borderId="0" xfId="0" applyFill="1" applyBorder="1" applyAlignment="1">
      <alignment horizontal="center" vertical="center"/>
    </xf>
    <xf numFmtId="0" fontId="0" fillId="0" borderId="0" xfId="0" applyAlignment="1">
      <alignment horizontal="right" vertical="center"/>
    </xf>
    <xf numFmtId="0" fontId="14" fillId="0" borderId="0" xfId="0" applyFont="1" applyAlignment="1">
      <alignment horizontal="center" vertical="center"/>
    </xf>
    <xf numFmtId="49" fontId="0" fillId="0" borderId="1" xfId="0" applyNumberFormat="1" applyBorder="1" applyAlignment="1" applyProtection="1">
      <alignment horizontal="center"/>
      <protection locked="0"/>
    </xf>
    <xf numFmtId="49" fontId="0" fillId="0" borderId="0" xfId="0" applyNumberFormat="1" applyBorder="1" applyAlignment="1" applyProtection="1">
      <alignment horizontal="center"/>
      <protection locked="0"/>
    </xf>
    <xf numFmtId="0" fontId="13" fillId="0" borderId="0" xfId="0" applyFont="1">
      <alignment vertical="center"/>
    </xf>
    <xf numFmtId="0" fontId="14" fillId="0" borderId="0" xfId="0" applyFont="1">
      <alignment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0" fillId="0" borderId="0" xfId="0" applyAlignment="1">
      <alignment horizontal="center" vertical="center"/>
    </xf>
    <xf numFmtId="0" fontId="4" fillId="0" borderId="9"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15" fillId="0" borderId="0" xfId="0" applyFo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shrinkToFit="1"/>
    </xf>
    <xf numFmtId="0" fontId="17" fillId="0" borderId="0" xfId="0" applyFont="1">
      <alignment vertical="center"/>
    </xf>
    <xf numFmtId="0" fontId="6" fillId="0" borderId="0" xfId="0" applyFont="1" applyAlignment="1">
      <alignment vertical="center"/>
    </xf>
    <xf numFmtId="0" fontId="18" fillId="0" borderId="0" xfId="0" applyFont="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18" xfId="0" applyFont="1" applyBorder="1">
      <alignment vertical="center"/>
    </xf>
    <xf numFmtId="0" fontId="4" fillId="0" borderId="25" xfId="0" applyFont="1" applyBorder="1">
      <alignment vertical="center"/>
    </xf>
    <xf numFmtId="0" fontId="9" fillId="0" borderId="26" xfId="0" applyFont="1" applyBorder="1" applyAlignment="1">
      <alignment vertical="top" wrapText="1"/>
    </xf>
    <xf numFmtId="0" fontId="9" fillId="0" borderId="0" xfId="0" applyFont="1" applyAlignment="1">
      <alignment vertical="top" wrapText="1"/>
    </xf>
    <xf numFmtId="0" fontId="7" fillId="0" borderId="0" xfId="0" applyNumberFormat="1" applyFont="1" applyBorder="1" applyAlignment="1">
      <alignment horizontal="left" vertical="center"/>
    </xf>
    <xf numFmtId="0" fontId="7" fillId="0" borderId="7" xfId="0" applyNumberFormat="1"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27" xfId="0" applyFont="1" applyBorder="1">
      <alignment vertical="center"/>
    </xf>
    <xf numFmtId="0" fontId="20" fillId="0" borderId="0" xfId="0" applyFont="1">
      <alignment vertical="center"/>
    </xf>
    <xf numFmtId="0" fontId="20" fillId="0" borderId="0" xfId="0" applyFont="1" applyAlignment="1">
      <alignment horizontal="right"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9"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pplyAlignment="1">
      <alignment horizontal="center" vertical="center"/>
    </xf>
    <xf numFmtId="0" fontId="4" fillId="0" borderId="39" xfId="0" applyFont="1" applyBorder="1">
      <alignment vertical="center"/>
    </xf>
    <xf numFmtId="0" fontId="4" fillId="0" borderId="40" xfId="0" applyFont="1"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18" xfId="0" applyBorder="1">
      <alignment vertical="center"/>
    </xf>
    <xf numFmtId="0" fontId="0" fillId="0" borderId="25" xfId="0" applyBorder="1">
      <alignment vertical="center"/>
    </xf>
    <xf numFmtId="0" fontId="10" fillId="0" borderId="0" xfId="0" applyFont="1">
      <alignment vertical="center"/>
    </xf>
    <xf numFmtId="0" fontId="23" fillId="0" borderId="0" xfId="0" applyFont="1" applyAlignment="1">
      <alignment vertical="top" wrapText="1"/>
    </xf>
    <xf numFmtId="0" fontId="10" fillId="0" borderId="0" xfId="0" applyFont="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24" fillId="0" borderId="0" xfId="0" applyFont="1" applyAlignment="1">
      <alignment horizontal="center" vertical="center" wrapText="1"/>
    </xf>
    <xf numFmtId="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20" fillId="0" borderId="0" xfId="0" applyFont="1" applyAlignment="1">
      <alignment vertical="center"/>
    </xf>
    <xf numFmtId="0" fontId="25" fillId="0" borderId="0" xfId="0" applyFont="1">
      <alignment vertical="center"/>
    </xf>
    <xf numFmtId="0" fontId="0" fillId="0" borderId="1" xfId="0" applyNumberFormat="1" applyBorder="1" applyAlignment="1" applyProtection="1">
      <alignment horizontal="left" vertical="center"/>
      <protection locked="0"/>
    </xf>
    <xf numFmtId="0" fontId="0" fillId="0" borderId="10" xfId="0" applyBorder="1" applyAlignment="1">
      <alignment horizontal="center" vertical="center" wrapText="1"/>
    </xf>
    <xf numFmtId="0" fontId="0" fillId="0" borderId="10" xfId="0" applyBorder="1" applyAlignment="1">
      <alignment vertical="center" wrapText="1"/>
    </xf>
    <xf numFmtId="0" fontId="27" fillId="0" borderId="0" xfId="0" applyFont="1" applyAlignment="1">
      <alignment horizontal="center" vertical="center" wrapText="1"/>
    </xf>
    <xf numFmtId="177" fontId="0" fillId="0" borderId="1" xfId="0" applyNumberFormat="1" applyBorder="1" applyAlignment="1" applyProtection="1">
      <alignment horizontal="left" vertical="center"/>
      <protection locked="0"/>
    </xf>
    <xf numFmtId="0" fontId="4" fillId="0" borderId="5" xfId="0" applyFont="1" applyBorder="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9" fillId="0" borderId="22" xfId="0" applyFont="1" applyBorder="1" applyAlignment="1">
      <alignment vertical="center"/>
    </xf>
    <xf numFmtId="0" fontId="29" fillId="0" borderId="0" xfId="0" applyFont="1" applyBorder="1" applyAlignment="1">
      <alignment vertical="center"/>
    </xf>
    <xf numFmtId="0" fontId="29" fillId="0" borderId="3"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0" fillId="0" borderId="1" xfId="0" applyBorder="1" applyAlignment="1" applyProtection="1">
      <protection locked="0"/>
    </xf>
    <xf numFmtId="0" fontId="0" fillId="0" borderId="0" xfId="0" applyAlignment="1" applyProtection="1">
      <alignment horizontal="center"/>
      <protection locked="0"/>
    </xf>
    <xf numFmtId="0" fontId="0" fillId="0" borderId="0" xfId="0" applyAlignment="1"/>
    <xf numFmtId="0" fontId="34" fillId="0" borderId="1"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4" fillId="0" borderId="0" xfId="0" applyFont="1" applyProtection="1">
      <alignment vertical="center"/>
      <protection locked="0"/>
    </xf>
    <xf numFmtId="0" fontId="3" fillId="0" borderId="1" xfId="0" applyFont="1" applyBorder="1" applyAlignment="1">
      <alignment horizontal="center" vertical="center" shrinkToFit="1"/>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0" fontId="4" fillId="0" borderId="0" xfId="0" applyFont="1" applyAlignment="1">
      <alignment horizontal="center" vertical="center"/>
    </xf>
    <xf numFmtId="0" fontId="6" fillId="0" borderId="0" xfId="0" applyFont="1" applyAlignment="1" applyProtection="1">
      <alignment vertical="top"/>
      <protection locked="0"/>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57"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4" fillId="0" borderId="53"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0" fillId="0" borderId="45"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1" xfId="0" applyBorder="1" applyAlignment="1" applyProtection="1">
      <alignment horizontal="left" vertical="center" shrinkToFit="1"/>
      <protection locked="0"/>
    </xf>
    <xf numFmtId="0" fontId="19" fillId="0" borderId="0" xfId="0" applyFont="1" applyAlignment="1">
      <alignment horizontal="center" vertical="center"/>
    </xf>
    <xf numFmtId="0" fontId="19" fillId="0" borderId="18" xfId="0" applyFont="1" applyBorder="1" applyAlignment="1">
      <alignment horizontal="center" vertical="center"/>
    </xf>
    <xf numFmtId="0" fontId="26" fillId="0" borderId="0" xfId="0" applyFont="1" applyAlignment="1">
      <alignment horizontal="center" vertical="center" wrapText="1"/>
    </xf>
    <xf numFmtId="0" fontId="0" fillId="0" borderId="4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 xfId="0" applyBorder="1" applyAlignment="1" applyProtection="1">
      <alignment horizontal="left" vertical="center"/>
      <protection locked="0"/>
    </xf>
    <xf numFmtId="0" fontId="3" fillId="0" borderId="41"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4" fillId="0" borderId="1" xfId="0" applyFont="1" applyBorder="1" applyAlignment="1">
      <alignment horizontal="center" vertical="center"/>
    </xf>
    <xf numFmtId="177" fontId="7" fillId="0" borderId="5" xfId="0" applyNumberFormat="1" applyFont="1" applyBorder="1" applyAlignment="1">
      <alignment horizontal="center" vertical="center"/>
    </xf>
    <xf numFmtId="177" fontId="7" fillId="0" borderId="1" xfId="0" applyNumberFormat="1" applyFont="1" applyBorder="1" applyAlignment="1">
      <alignment horizontal="center" vertical="center"/>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4" fillId="0" borderId="2" xfId="0" applyFont="1" applyBorder="1" applyAlignment="1">
      <alignment horizontal="center" vertical="center"/>
    </xf>
    <xf numFmtId="0" fontId="7" fillId="0" borderId="6" xfId="0" applyFont="1" applyBorder="1" applyAlignment="1">
      <alignment horizontal="center" vertical="center"/>
    </xf>
    <xf numFmtId="0" fontId="12" fillId="0" borderId="5" xfId="0" applyFont="1" applyBorder="1" applyAlignment="1">
      <alignment horizontal="center" vertical="center" shrinkToFi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1" xfId="0" applyFont="1" applyBorder="1" applyAlignment="1">
      <alignment horizontal="center" vertical="center" shrinkToFit="1"/>
    </xf>
    <xf numFmtId="0" fontId="20" fillId="0" borderId="0" xfId="0" applyFont="1" applyAlignment="1" applyProtection="1">
      <alignment horizontal="right" vertical="center"/>
      <protection locked="0"/>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6" fillId="0" borderId="0" xfId="0" applyFont="1" applyAlignment="1">
      <alignment horizontal="center" vertical="center" shrinkToFit="1"/>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9" fillId="0" borderId="2" xfId="0" applyFont="1" applyBorder="1" applyAlignment="1">
      <alignment horizontal="center" vertical="center"/>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0" fillId="0" borderId="0" xfId="0" applyFont="1" applyAlignment="1">
      <alignment horizontal="left" vertical="center"/>
    </xf>
    <xf numFmtId="0" fontId="7" fillId="0" borderId="0" xfId="0" applyFont="1" applyAlignment="1">
      <alignment horizontal="right" vertical="top" wrapText="1"/>
    </xf>
    <xf numFmtId="0" fontId="7" fillId="0" borderId="0" xfId="0" applyFont="1" applyAlignment="1">
      <alignment horizontal="right" vertic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12" fillId="0" borderId="0" xfId="0" applyFont="1" applyAlignment="1">
      <alignment horizontal="right" vertical="top" wrapText="1"/>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20" fillId="0" borderId="0" xfId="0" applyFont="1" applyAlignment="1">
      <alignment horizontal="left" vertical="top" wrapText="1"/>
    </xf>
    <xf numFmtId="0" fontId="4" fillId="0" borderId="0" xfId="0" applyFont="1" applyAlignment="1">
      <alignment horizontal="left"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32" fillId="0" borderId="60"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40" xfId="0" applyFont="1" applyBorder="1" applyAlignment="1">
      <alignment horizontal="center" vertical="center" shrinkToFit="1"/>
    </xf>
    <xf numFmtId="0" fontId="4" fillId="0" borderId="52" xfId="0" applyFont="1" applyBorder="1" applyAlignment="1">
      <alignment horizontal="center" vertical="center"/>
    </xf>
    <xf numFmtId="0" fontId="4" fillId="0" borderId="42" xfId="0" applyFont="1" applyBorder="1" applyAlignment="1">
      <alignment horizontal="center" vertical="center"/>
    </xf>
    <xf numFmtId="0" fontId="4" fillId="0" borderId="53" xfId="0" applyFont="1" applyBorder="1" applyAlignment="1">
      <alignment horizontal="center" vertical="center"/>
    </xf>
    <xf numFmtId="0" fontId="32" fillId="0" borderId="56" xfId="0" applyFont="1" applyBorder="1" applyAlignment="1">
      <alignment horizontal="center" vertical="center" shrinkToFit="1"/>
    </xf>
    <xf numFmtId="0" fontId="32" fillId="0" borderId="43" xfId="0" applyFont="1" applyBorder="1" applyAlignment="1">
      <alignment horizontal="center" vertical="center" shrinkToFit="1"/>
    </xf>
    <xf numFmtId="0" fontId="32" fillId="0" borderId="44" xfId="0" applyFont="1" applyBorder="1" applyAlignment="1">
      <alignment horizontal="center" vertical="center" shrinkToFit="1"/>
    </xf>
    <xf numFmtId="0" fontId="4" fillId="0" borderId="56" xfId="0" applyFont="1" applyBorder="1" applyAlignment="1">
      <alignment horizontal="center" vertical="center"/>
    </xf>
    <xf numFmtId="0" fontId="4" fillId="0" borderId="45" xfId="0" applyFont="1" applyBorder="1" applyAlignment="1">
      <alignment horizontal="center" vertical="center"/>
    </xf>
    <xf numFmtId="0" fontId="32" fillId="0" borderId="9" xfId="0" applyFont="1" applyBorder="1" applyAlignment="1">
      <alignment horizontal="center" vertical="center" shrinkToFit="1"/>
    </xf>
    <xf numFmtId="0" fontId="20" fillId="0" borderId="45" xfId="0" applyNumberFormat="1" applyFont="1" applyBorder="1" applyAlignment="1" applyProtection="1">
      <alignment horizontal="center" vertical="center"/>
    </xf>
    <xf numFmtId="0" fontId="20" fillId="0" borderId="37" xfId="0" applyNumberFormat="1" applyFont="1" applyBorder="1" applyAlignment="1" applyProtection="1">
      <alignment horizontal="center" vertical="center"/>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vertical="center"/>
    </xf>
    <xf numFmtId="0" fontId="20" fillId="0" borderId="46" xfId="0" applyNumberFormat="1" applyFont="1" applyBorder="1" applyAlignment="1" applyProtection="1">
      <alignment horizontal="center" vertical="center"/>
    </xf>
    <xf numFmtId="0" fontId="20" fillId="0" borderId="40" xfId="0" applyNumberFormat="1" applyFont="1" applyBorder="1" applyAlignment="1" applyProtection="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28" fillId="0" borderId="20" xfId="0" applyFont="1" applyBorder="1" applyAlignment="1">
      <alignment horizontal="left" vertical="center" shrinkToFit="1"/>
    </xf>
    <xf numFmtId="0" fontId="28" fillId="0" borderId="3" xfId="0" applyFont="1" applyBorder="1" applyAlignment="1">
      <alignment horizontal="left" vertical="center" shrinkToFit="1"/>
    </xf>
    <xf numFmtId="0" fontId="29" fillId="0" borderId="24" xfId="0" applyFont="1" applyBorder="1" applyAlignment="1">
      <alignment horizontal="center" vertical="center"/>
    </xf>
    <xf numFmtId="0" fontId="29" fillId="0" borderId="18" xfId="0" applyFont="1" applyBorder="1" applyAlignment="1">
      <alignment horizontal="center" vertical="center"/>
    </xf>
    <xf numFmtId="0" fontId="29" fillId="0" borderId="25" xfId="0" applyFont="1" applyBorder="1" applyAlignment="1">
      <alignment horizontal="center" vertical="center"/>
    </xf>
    <xf numFmtId="0" fontId="4" fillId="0" borderId="46"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7" xfId="0" applyFont="1" applyBorder="1" applyAlignment="1">
      <alignment horizontal="center" vertical="center" shrinkToFi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4"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30" fillId="0" borderId="20"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alignment horizontal="center" vertical="center" wrapText="1"/>
    </xf>
    <xf numFmtId="0" fontId="4" fillId="0" borderId="3" xfId="0" applyFont="1" applyBorder="1" applyAlignment="1">
      <alignment horizontal="center" vertical="center"/>
    </xf>
    <xf numFmtId="0" fontId="4" fillId="0" borderId="34" xfId="0" applyFont="1" applyBorder="1" applyAlignment="1">
      <alignment horizontal="center" vertical="center"/>
    </xf>
    <xf numFmtId="0" fontId="31" fillId="0" borderId="3" xfId="0" applyFont="1" applyBorder="1" applyAlignment="1">
      <alignment horizontal="center" vertical="center"/>
    </xf>
    <xf numFmtId="0" fontId="31" fillId="0" borderId="34" xfId="0" applyFont="1" applyBorder="1" applyAlignment="1">
      <alignment horizontal="center" vertical="center"/>
    </xf>
    <xf numFmtId="0" fontId="4" fillId="0" borderId="0" xfId="0" applyFont="1" applyAlignment="1">
      <alignment horizontal="left" vertical="top" wrapText="1"/>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12" fillId="0" borderId="2" xfId="0" applyNumberFormat="1" applyFont="1" applyBorder="1" applyAlignment="1" applyProtection="1">
      <alignment horizontal="left" vertical="center" shrinkToFit="1"/>
      <protection locked="0"/>
    </xf>
    <xf numFmtId="0" fontId="12" fillId="0" borderId="9" xfId="0" applyNumberFormat="1" applyFont="1" applyBorder="1" applyAlignment="1" applyProtection="1">
      <alignment horizontal="left" vertical="center" shrinkToFit="1"/>
      <protection locked="0"/>
    </xf>
    <xf numFmtId="0" fontId="12" fillId="0" borderId="5" xfId="0" applyNumberFormat="1" applyFont="1" applyBorder="1" applyAlignment="1" applyProtection="1">
      <alignment horizontal="left" vertical="center" shrinkToFit="1"/>
      <protection locked="0"/>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6" fillId="0" borderId="0" xfId="0" applyFont="1" applyAlignment="1" applyProtection="1">
      <alignment horizontal="right" vertical="top"/>
    </xf>
    <xf numFmtId="0" fontId="4" fillId="0" borderId="0" xfId="0" applyFont="1" applyAlignment="1">
      <alignment horizontal="center" vertical="center"/>
    </xf>
    <xf numFmtId="0" fontId="20" fillId="0" borderId="0" xfId="0" applyFont="1" applyAlignment="1">
      <alignment horizontal="center" vertical="center"/>
    </xf>
    <xf numFmtId="0" fontId="4" fillId="0" borderId="29" xfId="0" applyFont="1" applyBorder="1" applyAlignment="1">
      <alignment horizontal="center" vertical="center"/>
    </xf>
    <xf numFmtId="0" fontId="0" fillId="0" borderId="0" xfId="0" applyAlignment="1">
      <alignment horizontal="center" wrapText="1"/>
    </xf>
    <xf numFmtId="0" fontId="32" fillId="0" borderId="43" xfId="0" applyFont="1" applyBorder="1" applyAlignment="1">
      <alignment vertical="center" shrinkToFit="1"/>
    </xf>
    <xf numFmtId="0" fontId="32" fillId="0" borderId="44" xfId="0" applyFont="1" applyBorder="1" applyAlignment="1">
      <alignment vertical="center" shrinkToFit="1"/>
    </xf>
    <xf numFmtId="0" fontId="32" fillId="0" borderId="39" xfId="0" applyFont="1" applyBorder="1" applyAlignment="1">
      <alignment vertical="center" shrinkToFit="1"/>
    </xf>
    <xf numFmtId="0" fontId="32" fillId="0" borderId="40" xfId="0" applyFont="1" applyBorder="1" applyAlignment="1">
      <alignment vertical="center" shrinkToFit="1"/>
    </xf>
    <xf numFmtId="0" fontId="4" fillId="0" borderId="0" xfId="0" applyFont="1" applyAlignment="1" applyProtection="1">
      <alignment horizontal="left" vertical="center"/>
      <protection locked="0"/>
    </xf>
    <xf numFmtId="179"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30</xdr:col>
      <xdr:colOff>371475</xdr:colOff>
      <xdr:row>1</xdr:row>
      <xdr:rowOff>0</xdr:rowOff>
    </xdr:from>
    <xdr:to>
      <xdr:col>32</xdr:col>
      <xdr:colOff>133350</xdr:colOff>
      <xdr:row>2</xdr:row>
      <xdr:rowOff>123825</xdr:rowOff>
    </xdr:to>
    <xdr:sp macro="[0]!申込印刷" textlink="">
      <xdr:nvSpPr>
        <xdr:cNvPr id="2" name="額縁 1"/>
        <xdr:cNvSpPr/>
      </xdr:nvSpPr>
      <xdr:spPr>
        <a:xfrm>
          <a:off x="6372225" y="361950"/>
          <a:ext cx="962025" cy="3143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印刷する</a:t>
          </a:r>
        </a:p>
      </xdr:txBody>
    </xdr:sp>
    <xdr:clientData/>
  </xdr:twoCellAnchor>
  <xdr:oneCellAnchor>
    <xdr:from>
      <xdr:col>32</xdr:col>
      <xdr:colOff>409575</xdr:colOff>
      <xdr:row>15</xdr:row>
      <xdr:rowOff>171450</xdr:rowOff>
    </xdr:from>
    <xdr:ext cx="184731" cy="264560"/>
    <xdr:sp macro="" textlink="">
      <xdr:nvSpPr>
        <xdr:cNvPr id="3" name="テキスト ボックス 2"/>
        <xdr:cNvSpPr txBox="1"/>
      </xdr:nvSpPr>
      <xdr:spPr>
        <a:xfrm>
          <a:off x="8410575"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xdr:row>
          <xdr:rowOff>38099</xdr:rowOff>
        </xdr:from>
        <xdr:to>
          <xdr:col>32</xdr:col>
          <xdr:colOff>85725</xdr:colOff>
          <xdr:row>3</xdr:row>
          <xdr:rowOff>1266825</xdr:rowOff>
        </xdr:to>
        <xdr:pic>
          <xdr:nvPicPr>
            <xdr:cNvPr id="6" name="図 5"/>
            <xdr:cNvPicPr>
              <a:picLocks noChangeAspect="1" noChangeArrowheads="1"/>
              <a:extLst>
                <a:ext uri="{84589F7E-364E-4C9E-8A38-B11213B215E9}">
                  <a14:cameraTool cellRange="Sheet1!$A$1:$V$7" spid="_x0000_s3150"/>
                </a:ext>
              </a:extLst>
            </xdr:cNvPicPr>
          </xdr:nvPicPr>
          <xdr:blipFill>
            <a:blip xmlns:r="http://schemas.openxmlformats.org/officeDocument/2006/relationships" r:embed="rId1"/>
            <a:srcRect/>
            <a:stretch>
              <a:fillRect/>
            </a:stretch>
          </xdr:blipFill>
          <xdr:spPr bwMode="auto">
            <a:xfrm>
              <a:off x="219075" y="600074"/>
              <a:ext cx="4733925" cy="122872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xdr:row>
          <xdr:rowOff>38099</xdr:rowOff>
        </xdr:from>
        <xdr:to>
          <xdr:col>64</xdr:col>
          <xdr:colOff>76200</xdr:colOff>
          <xdr:row>3</xdr:row>
          <xdr:rowOff>1247775</xdr:rowOff>
        </xdr:to>
        <xdr:pic>
          <xdr:nvPicPr>
            <xdr:cNvPr id="7" name="図 6"/>
            <xdr:cNvPicPr>
              <a:picLocks noChangeAspect="1" noChangeArrowheads="1"/>
              <a:extLst>
                <a:ext uri="{84589F7E-364E-4C9E-8A38-B11213B215E9}">
                  <a14:cameraTool cellRange="Sheet1!$A$1:$V$7" spid="_x0000_s3151"/>
                </a:ext>
              </a:extLst>
            </xdr:cNvPicPr>
          </xdr:nvPicPr>
          <xdr:blipFill>
            <a:blip xmlns:r="http://schemas.openxmlformats.org/officeDocument/2006/relationships" r:embed="rId1"/>
            <a:srcRect/>
            <a:stretch>
              <a:fillRect/>
            </a:stretch>
          </xdr:blipFill>
          <xdr:spPr bwMode="auto">
            <a:xfrm>
              <a:off x="5086350" y="600074"/>
              <a:ext cx="4733925" cy="12096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28574</xdr:rowOff>
        </xdr:from>
        <xdr:to>
          <xdr:col>32</xdr:col>
          <xdr:colOff>76200</xdr:colOff>
          <xdr:row>25</xdr:row>
          <xdr:rowOff>1276350</xdr:rowOff>
        </xdr:to>
        <xdr:pic>
          <xdr:nvPicPr>
            <xdr:cNvPr id="8" name="図 7"/>
            <xdr:cNvPicPr>
              <a:picLocks noChangeAspect="1" noChangeArrowheads="1"/>
              <a:extLst>
                <a:ext uri="{84589F7E-364E-4C9E-8A38-B11213B215E9}">
                  <a14:cameraTool cellRange="Sheet1!$A$1:$V$7" spid="_x0000_s3152"/>
                </a:ext>
              </a:extLst>
            </xdr:cNvPicPr>
          </xdr:nvPicPr>
          <xdr:blipFill>
            <a:blip xmlns:r="http://schemas.openxmlformats.org/officeDocument/2006/relationships" r:embed="rId1"/>
            <a:srcRect/>
            <a:stretch>
              <a:fillRect/>
            </a:stretch>
          </xdr:blipFill>
          <xdr:spPr bwMode="auto">
            <a:xfrm>
              <a:off x="209550" y="7048499"/>
              <a:ext cx="4733925" cy="12477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25</xdr:row>
          <xdr:rowOff>28573</xdr:rowOff>
        </xdr:from>
        <xdr:to>
          <xdr:col>64</xdr:col>
          <xdr:colOff>76200</xdr:colOff>
          <xdr:row>25</xdr:row>
          <xdr:rowOff>1285874</xdr:rowOff>
        </xdr:to>
        <xdr:pic>
          <xdr:nvPicPr>
            <xdr:cNvPr id="9" name="図 8"/>
            <xdr:cNvPicPr>
              <a:picLocks noChangeAspect="1" noChangeArrowheads="1"/>
              <a:extLst>
                <a:ext uri="{84589F7E-364E-4C9E-8A38-B11213B215E9}">
                  <a14:cameraTool cellRange="Sheet1!$A$1:$V$7" spid="_x0000_s3153"/>
                </a:ext>
              </a:extLst>
            </xdr:cNvPicPr>
          </xdr:nvPicPr>
          <xdr:blipFill>
            <a:blip xmlns:r="http://schemas.openxmlformats.org/officeDocument/2006/relationships" r:embed="rId1"/>
            <a:srcRect/>
            <a:stretch>
              <a:fillRect/>
            </a:stretch>
          </xdr:blipFill>
          <xdr:spPr bwMode="auto">
            <a:xfrm>
              <a:off x="5086350" y="7048498"/>
              <a:ext cx="4733925" cy="12573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542925</xdr:colOff>
          <xdr:row>3</xdr:row>
          <xdr:rowOff>180975</xdr:rowOff>
        </xdr:from>
        <xdr:to>
          <xdr:col>67</xdr:col>
          <xdr:colOff>485775</xdr:colOff>
          <xdr:row>3</xdr:row>
          <xdr:rowOff>428625</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反映させる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3</xdr:row>
          <xdr:rowOff>600075</xdr:rowOff>
        </xdr:from>
        <xdr:to>
          <xdr:col>67</xdr:col>
          <xdr:colOff>495300</xdr:colOff>
          <xdr:row>3</xdr:row>
          <xdr:rowOff>847725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空白に戻す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66</xdr:col>
          <xdr:colOff>552450</xdr:colOff>
          <xdr:row>3</xdr:row>
          <xdr:rowOff>1000125</xdr:rowOff>
        </xdr:from>
        <xdr:to>
          <xdr:col>67</xdr:col>
          <xdr:colOff>495300</xdr:colOff>
          <xdr:row>3</xdr:row>
          <xdr:rowOff>1247775</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印刷する</a:t>
              </a:r>
            </a:p>
          </xdr:txBody>
        </xdr:sp>
        <xdr:clientData fPrintsWithSheet="0"/>
      </xdr:twoCellAnchor>
    </mc:Choice>
    <mc:Fallback/>
  </mc:AlternateContent>
  <xdr:twoCellAnchor>
    <xdr:from>
      <xdr:col>35</xdr:col>
      <xdr:colOff>19050</xdr:colOff>
      <xdr:row>74</xdr:row>
      <xdr:rowOff>114300</xdr:rowOff>
    </xdr:from>
    <xdr:to>
      <xdr:col>64</xdr:col>
      <xdr:colOff>161925</xdr:colOff>
      <xdr:row>74</xdr:row>
      <xdr:rowOff>123825</xdr:rowOff>
    </xdr:to>
    <xdr:cxnSp macro="">
      <xdr:nvCxnSpPr>
        <xdr:cNvPr id="3" name="直線コネクタ 2"/>
        <xdr:cNvCxnSpPr/>
      </xdr:nvCxnSpPr>
      <xdr:spPr>
        <a:xfrm>
          <a:off x="6010275" y="19097625"/>
          <a:ext cx="5114925" cy="95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69</xdr:row>
      <xdr:rowOff>123825</xdr:rowOff>
    </xdr:from>
    <xdr:to>
      <xdr:col>22</xdr:col>
      <xdr:colOff>161925</xdr:colOff>
      <xdr:row>69</xdr:row>
      <xdr:rowOff>123825</xdr:rowOff>
    </xdr:to>
    <xdr:cxnSp macro="">
      <xdr:nvCxnSpPr>
        <xdr:cNvPr id="52" name="直線コネクタ 51"/>
        <xdr:cNvCxnSpPr/>
      </xdr:nvCxnSpPr>
      <xdr:spPr>
        <a:xfrm>
          <a:off x="6000750" y="18011775"/>
          <a:ext cx="340995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69</xdr:row>
      <xdr:rowOff>123825</xdr:rowOff>
    </xdr:from>
    <xdr:to>
      <xdr:col>33</xdr:col>
      <xdr:colOff>0</xdr:colOff>
      <xdr:row>74</xdr:row>
      <xdr:rowOff>219075</xdr:rowOff>
    </xdr:to>
    <xdr:cxnSp macro="">
      <xdr:nvCxnSpPr>
        <xdr:cNvPr id="53" name="直線コネクタ 52"/>
        <xdr:cNvCxnSpPr/>
      </xdr:nvCxnSpPr>
      <xdr:spPr>
        <a:xfrm>
          <a:off x="9420225" y="18011775"/>
          <a:ext cx="1714500" cy="11906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266699</xdr:colOff>
      <xdr:row>2</xdr:row>
      <xdr:rowOff>47625</xdr:rowOff>
    </xdr:from>
    <xdr:to>
      <xdr:col>31</xdr:col>
      <xdr:colOff>85724</xdr:colOff>
      <xdr:row>3</xdr:row>
      <xdr:rowOff>171450</xdr:rowOff>
    </xdr:to>
    <xdr:sp macro="[0]!申込印刷" textlink="">
      <xdr:nvSpPr>
        <xdr:cNvPr id="2" name="額縁 1"/>
        <xdr:cNvSpPr/>
      </xdr:nvSpPr>
      <xdr:spPr>
        <a:xfrm>
          <a:off x="6067424" y="657225"/>
          <a:ext cx="1038225" cy="35242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印刷する</a:t>
          </a:r>
        </a:p>
      </xdr:txBody>
    </xdr:sp>
    <xdr:clientData/>
  </xdr:twoCellAnchor>
  <xdr:oneCellAnchor>
    <xdr:from>
      <xdr:col>29</xdr:col>
      <xdr:colOff>0</xdr:colOff>
      <xdr:row>10</xdr:row>
      <xdr:rowOff>171450</xdr:rowOff>
    </xdr:from>
    <xdr:ext cx="184731" cy="264560"/>
    <xdr:sp macro="" textlink="">
      <xdr:nvSpPr>
        <xdr:cNvPr id="3" name="テキスト ボックス 2"/>
        <xdr:cNvSpPr txBox="1"/>
      </xdr:nvSpPr>
      <xdr:spPr>
        <a:xfrm>
          <a:off x="6629400" y="237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54"/>
  <sheetViews>
    <sheetView tabSelected="1" zoomScaleNormal="100" workbookViewId="0">
      <selection activeCell="F46" sqref="F46"/>
    </sheetView>
  </sheetViews>
  <sheetFormatPr defaultRowHeight="13.5"/>
  <cols>
    <col min="1" max="1" width="18" style="2" customWidth="1"/>
    <col min="2" max="2" width="27" customWidth="1"/>
    <col min="5" max="5" width="9" customWidth="1"/>
    <col min="6" max="6" width="18" customWidth="1"/>
  </cols>
  <sheetData>
    <row r="1" spans="1:31" ht="18" customHeight="1" thickBot="1">
      <c r="A1" s="167" t="s">
        <v>190</v>
      </c>
      <c r="B1" s="168"/>
      <c r="C1" s="170" t="str">
        <f>INDEX(R2:R6,MATCH(A1,N2:N6,0))</f>
        <v>香川県中学校体育連盟</v>
      </c>
      <c r="D1" s="171"/>
      <c r="E1" s="172"/>
      <c r="F1" s="34" t="s">
        <v>85</v>
      </c>
      <c r="N1" s="103" t="s">
        <v>196</v>
      </c>
      <c r="R1" s="103" t="s">
        <v>197</v>
      </c>
    </row>
    <row r="2" spans="1:31" ht="18" customHeight="1">
      <c r="B2" t="s">
        <v>31</v>
      </c>
      <c r="C2" s="34" t="s">
        <v>200</v>
      </c>
      <c r="N2" s="151" t="s">
        <v>189</v>
      </c>
      <c r="O2" s="152"/>
      <c r="P2" s="152"/>
      <c r="Q2" s="153"/>
      <c r="R2" s="151" t="s">
        <v>191</v>
      </c>
      <c r="S2" s="152"/>
      <c r="T2" s="152"/>
      <c r="U2" s="153"/>
      <c r="X2">
        <f ca="1">YEAR(TODAY())</f>
        <v>2020</v>
      </c>
    </row>
    <row r="3" spans="1:31" ht="18" customHeight="1">
      <c r="A3" s="3" t="s">
        <v>98</v>
      </c>
      <c r="B3" s="104">
        <f ca="1">YEAR(TODAY())</f>
        <v>2020</v>
      </c>
      <c r="C3" t="s">
        <v>206</v>
      </c>
      <c r="N3" s="154" t="s">
        <v>190</v>
      </c>
      <c r="O3" s="155"/>
      <c r="P3" s="155"/>
      <c r="Q3" s="156"/>
      <c r="R3" s="154" t="s">
        <v>191</v>
      </c>
      <c r="S3" s="155"/>
      <c r="T3" s="155"/>
      <c r="U3" s="156"/>
      <c r="X3">
        <f ca="1">MONTH(TODAY())</f>
        <v>8</v>
      </c>
    </row>
    <row r="4" spans="1:31" ht="18" customHeight="1">
      <c r="A4" s="3" t="s">
        <v>71</v>
      </c>
      <c r="B4" s="104">
        <f ca="1">MONTH(TODAY())</f>
        <v>8</v>
      </c>
      <c r="C4" t="s">
        <v>207</v>
      </c>
      <c r="N4" s="157" t="s">
        <v>198</v>
      </c>
      <c r="O4" s="158"/>
      <c r="P4" s="158"/>
      <c r="Q4" s="159"/>
      <c r="R4" s="157" t="s">
        <v>199</v>
      </c>
      <c r="S4" s="158"/>
      <c r="T4" s="158"/>
      <c r="U4" s="159"/>
      <c r="X4">
        <f ca="1">DAY(TODAY())</f>
        <v>9</v>
      </c>
    </row>
    <row r="5" spans="1:31" ht="18" customHeight="1">
      <c r="A5" s="3" t="s">
        <v>72</v>
      </c>
      <c r="B5" s="104">
        <f ca="1">DAY(TODAY())</f>
        <v>9</v>
      </c>
      <c r="N5" s="157" t="s">
        <v>203</v>
      </c>
      <c r="O5" s="158"/>
      <c r="P5" s="158"/>
      <c r="Q5" s="159"/>
      <c r="R5" s="157" t="s">
        <v>202</v>
      </c>
      <c r="S5" s="158"/>
      <c r="T5" s="158"/>
      <c r="U5" s="159"/>
      <c r="X5" s="157" t="s">
        <v>203</v>
      </c>
      <c r="Y5" s="158"/>
      <c r="Z5" s="158"/>
      <c r="AA5" s="159"/>
      <c r="AB5" s="157" t="s">
        <v>202</v>
      </c>
      <c r="AC5" s="158"/>
      <c r="AD5" s="158"/>
      <c r="AE5" s="159"/>
    </row>
    <row r="6" spans="1:31" ht="18" customHeight="1" thickBot="1">
      <c r="D6" t="s">
        <v>43</v>
      </c>
      <c r="N6" s="160" t="s">
        <v>205</v>
      </c>
      <c r="O6" s="161"/>
      <c r="P6" s="161"/>
      <c r="Q6" s="162"/>
      <c r="R6" s="160" t="s">
        <v>204</v>
      </c>
      <c r="S6" s="161"/>
      <c r="T6" s="161"/>
      <c r="U6" s="162"/>
      <c r="X6" s="160" t="s">
        <v>205</v>
      </c>
      <c r="Y6" s="161"/>
      <c r="Z6" s="161"/>
      <c r="AA6" s="162"/>
      <c r="AB6" s="160" t="s">
        <v>204</v>
      </c>
      <c r="AC6" s="161"/>
      <c r="AD6" s="161"/>
      <c r="AE6" s="162"/>
    </row>
    <row r="7" spans="1:31" ht="18" customHeight="1">
      <c r="A7" s="3" t="s">
        <v>0</v>
      </c>
      <c r="B7" s="7" t="s">
        <v>253</v>
      </c>
      <c r="D7" s="5" t="s">
        <v>0</v>
      </c>
      <c r="E7" s="163" t="s">
        <v>291</v>
      </c>
      <c r="F7" s="163"/>
    </row>
    <row r="8" spans="1:31" ht="18" customHeight="1">
      <c r="A8" s="3" t="s">
        <v>32</v>
      </c>
      <c r="B8" s="7" t="s">
        <v>255</v>
      </c>
      <c r="D8" s="5" t="s">
        <v>32</v>
      </c>
      <c r="E8" s="169" t="s">
        <v>293</v>
      </c>
      <c r="F8" s="169"/>
    </row>
    <row r="9" spans="1:31" ht="18" customHeight="1">
      <c r="A9" s="3" t="s">
        <v>1</v>
      </c>
      <c r="B9" s="7" t="s">
        <v>256</v>
      </c>
      <c r="D9" s="5" t="s">
        <v>1</v>
      </c>
      <c r="E9" s="163" t="s">
        <v>294</v>
      </c>
      <c r="F9" s="163"/>
      <c r="H9" s="166" t="s">
        <v>201</v>
      </c>
      <c r="I9" s="166"/>
      <c r="J9" s="166"/>
      <c r="K9" s="166"/>
      <c r="L9" s="166"/>
      <c r="M9" s="166"/>
      <c r="N9" s="166"/>
    </row>
    <row r="10" spans="1:31" ht="18" customHeight="1">
      <c r="A10" s="3" t="s">
        <v>6</v>
      </c>
      <c r="B10" s="7" t="s">
        <v>257</v>
      </c>
      <c r="D10" s="5" t="s">
        <v>6</v>
      </c>
      <c r="E10" s="163" t="s">
        <v>295</v>
      </c>
      <c r="F10" s="163"/>
      <c r="H10" s="166"/>
      <c r="I10" s="166"/>
      <c r="J10" s="166"/>
      <c r="K10" s="166"/>
      <c r="L10" s="166"/>
      <c r="M10" s="166"/>
      <c r="N10" s="166"/>
    </row>
    <row r="11" spans="1:31" ht="18" customHeight="1">
      <c r="A11" s="3" t="s">
        <v>7</v>
      </c>
      <c r="B11" s="9">
        <v>451331747</v>
      </c>
      <c r="D11" s="5" t="s">
        <v>7</v>
      </c>
      <c r="E11" s="163"/>
      <c r="F11" s="163"/>
    </row>
    <row r="12" spans="1:31" ht="18" customHeight="1" thickBot="1">
      <c r="A12" s="3" t="s">
        <v>258</v>
      </c>
      <c r="B12" s="7" t="s">
        <v>260</v>
      </c>
      <c r="C12" s="23" t="s">
        <v>78</v>
      </c>
      <c r="D12" s="5" t="s">
        <v>2</v>
      </c>
      <c r="E12" s="163" t="s">
        <v>296</v>
      </c>
      <c r="F12" s="163"/>
    </row>
    <row r="13" spans="1:31" ht="18" customHeight="1" thickBot="1">
      <c r="A13" s="3" t="s">
        <v>3</v>
      </c>
      <c r="B13" s="7" t="s">
        <v>259</v>
      </c>
      <c r="C13" s="25" t="s">
        <v>254</v>
      </c>
      <c r="D13" t="s">
        <v>97</v>
      </c>
    </row>
    <row r="14" spans="1:31" ht="18" customHeight="1" thickBot="1">
      <c r="A14" s="3" t="s">
        <v>54</v>
      </c>
      <c r="B14" s="7" t="s">
        <v>16</v>
      </c>
      <c r="C14" s="23" t="s">
        <v>78</v>
      </c>
    </row>
    <row r="15" spans="1:31" ht="18" customHeight="1" thickBot="1">
      <c r="A15" s="3" t="s">
        <v>4</v>
      </c>
      <c r="B15" s="7" t="s">
        <v>261</v>
      </c>
      <c r="C15" s="25" t="s">
        <v>254</v>
      </c>
    </row>
    <row r="16" spans="1:31" ht="18" customHeight="1" thickBot="1">
      <c r="A16" s="3" t="s">
        <v>5</v>
      </c>
      <c r="B16" s="7" t="s">
        <v>262</v>
      </c>
      <c r="C16" s="23" t="s">
        <v>81</v>
      </c>
    </row>
    <row r="17" spans="1:34" ht="18" customHeight="1" thickBot="1">
      <c r="C17" t="s">
        <v>79</v>
      </c>
      <c r="E17" s="25" t="s">
        <v>263</v>
      </c>
      <c r="F17" t="s">
        <v>184</v>
      </c>
    </row>
    <row r="18" spans="1:34" ht="18" customHeight="1">
      <c r="A18" s="3" t="s">
        <v>44</v>
      </c>
      <c r="B18" s="7" t="s">
        <v>92</v>
      </c>
      <c r="G18" s="164" t="s">
        <v>118</v>
      </c>
      <c r="H18" s="164"/>
      <c r="I18" s="164"/>
      <c r="J18" s="164"/>
      <c r="X18" t="s">
        <v>90</v>
      </c>
      <c r="Y18" t="s">
        <v>91</v>
      </c>
      <c r="Z18" t="s">
        <v>92</v>
      </c>
      <c r="AA18" t="s">
        <v>93</v>
      </c>
      <c r="AB18" t="s">
        <v>94</v>
      </c>
      <c r="AC18" t="s">
        <v>95</v>
      </c>
      <c r="AD18" t="s">
        <v>96</v>
      </c>
      <c r="AF18" t="s">
        <v>185</v>
      </c>
    </row>
    <row r="19" spans="1:34" ht="18" customHeight="1" thickBot="1">
      <c r="A19" s="3" t="s">
        <v>45</v>
      </c>
      <c r="B19" s="7" t="s">
        <v>48</v>
      </c>
      <c r="C19" t="s">
        <v>79</v>
      </c>
      <c r="G19" s="165"/>
      <c r="H19" s="165"/>
      <c r="I19" s="165"/>
      <c r="J19" s="165"/>
      <c r="X19" t="s">
        <v>48</v>
      </c>
      <c r="Y19" t="s">
        <v>49</v>
      </c>
      <c r="AF19" t="s">
        <v>186</v>
      </c>
    </row>
    <row r="20" spans="1:34" ht="18" customHeight="1">
      <c r="C20" s="2" t="s">
        <v>80</v>
      </c>
      <c r="F20" s="52" t="s">
        <v>119</v>
      </c>
      <c r="G20" s="53"/>
      <c r="H20" s="89"/>
      <c r="I20" s="89"/>
      <c r="J20" s="89"/>
      <c r="K20" s="89"/>
      <c r="L20" s="89"/>
      <c r="M20" s="89"/>
      <c r="N20" s="89"/>
      <c r="O20" s="90"/>
      <c r="AF20" t="s">
        <v>187</v>
      </c>
    </row>
    <row r="21" spans="1:34" ht="18" customHeight="1" thickBot="1">
      <c r="A21" s="3" t="s">
        <v>8</v>
      </c>
      <c r="B21" s="7" t="s">
        <v>261</v>
      </c>
      <c r="C21" s="2" t="s">
        <v>78</v>
      </c>
      <c r="F21" s="55" t="s">
        <v>120</v>
      </c>
      <c r="G21" s="56"/>
      <c r="H21" s="1"/>
      <c r="I21" s="1"/>
      <c r="J21" s="1"/>
      <c r="K21" s="1"/>
      <c r="L21" s="1"/>
      <c r="M21" s="1"/>
      <c r="N21" s="1"/>
      <c r="O21" s="91"/>
    </row>
    <row r="22" spans="1:34" ht="18" customHeight="1" thickBot="1">
      <c r="A22" s="3" t="s">
        <v>9</v>
      </c>
      <c r="B22" s="24" t="s">
        <v>16</v>
      </c>
      <c r="C22" s="25" t="s">
        <v>292</v>
      </c>
      <c r="D22" s="35" t="e">
        <f>VLOOKUP(B22,$AF$27:$AG$34,2,)</f>
        <v>#N/A</v>
      </c>
      <c r="E22" s="35"/>
      <c r="F22" s="55" t="s">
        <v>121</v>
      </c>
      <c r="G22" s="56"/>
      <c r="H22" s="1"/>
      <c r="I22" s="1"/>
      <c r="J22" s="1"/>
      <c r="K22" s="1"/>
      <c r="L22" s="1"/>
      <c r="M22" s="1"/>
      <c r="N22" s="1"/>
      <c r="O22" s="91"/>
      <c r="X22" t="s">
        <v>16</v>
      </c>
      <c r="Y22" t="s">
        <v>17</v>
      </c>
      <c r="Z22" t="s">
        <v>18</v>
      </c>
      <c r="AA22" t="s">
        <v>19</v>
      </c>
      <c r="AB22" t="s">
        <v>20</v>
      </c>
      <c r="AC22" t="s">
        <v>22</v>
      </c>
      <c r="AD22" t="s">
        <v>21</v>
      </c>
    </row>
    <row r="23" spans="1:34" ht="18" customHeight="1">
      <c r="A23" s="3" t="s">
        <v>10</v>
      </c>
      <c r="B23" s="7" t="s">
        <v>26</v>
      </c>
      <c r="F23" s="55" t="s">
        <v>122</v>
      </c>
      <c r="G23" s="56"/>
      <c r="H23" s="1"/>
      <c r="I23" s="1"/>
      <c r="J23" s="1"/>
      <c r="K23" s="1"/>
      <c r="L23" s="1"/>
      <c r="M23" s="1"/>
      <c r="N23" s="1"/>
      <c r="O23" s="91"/>
      <c r="X23" t="s">
        <v>24</v>
      </c>
      <c r="Y23" t="s">
        <v>25</v>
      </c>
      <c r="Z23" t="s">
        <v>26</v>
      </c>
      <c r="AA23" t="s">
        <v>27</v>
      </c>
      <c r="AB23" t="s">
        <v>28</v>
      </c>
      <c r="AC23" t="s">
        <v>29</v>
      </c>
      <c r="AD23" t="s">
        <v>30</v>
      </c>
    </row>
    <row r="24" spans="1:34" ht="18" customHeight="1">
      <c r="A24" s="3" t="s">
        <v>11</v>
      </c>
      <c r="B24" s="108">
        <v>503334470</v>
      </c>
      <c r="C24" t="s">
        <v>79</v>
      </c>
      <c r="F24" s="55" t="s">
        <v>123</v>
      </c>
      <c r="G24" s="56"/>
      <c r="H24" s="1"/>
      <c r="I24" s="1"/>
      <c r="J24" s="1"/>
      <c r="K24" s="1"/>
      <c r="L24" s="1"/>
      <c r="M24" s="1"/>
      <c r="N24" s="1"/>
      <c r="O24" s="91"/>
    </row>
    <row r="25" spans="1:34" ht="18" customHeight="1">
      <c r="C25" s="38" t="s">
        <v>80</v>
      </c>
      <c r="F25" s="55" t="s">
        <v>124</v>
      </c>
      <c r="G25" s="56"/>
      <c r="H25" s="1"/>
      <c r="I25" s="1"/>
      <c r="J25" s="1"/>
      <c r="K25" s="1"/>
      <c r="L25" s="1"/>
      <c r="M25" s="1"/>
      <c r="N25" s="1"/>
      <c r="O25" s="91"/>
    </row>
    <row r="26" spans="1:34" ht="18" customHeight="1" thickBot="1">
      <c r="A26" s="3" t="s">
        <v>12</v>
      </c>
      <c r="B26" s="7" t="s">
        <v>264</v>
      </c>
      <c r="C26" s="2" t="s">
        <v>78</v>
      </c>
      <c r="F26" s="55" t="s">
        <v>125</v>
      </c>
      <c r="G26" s="56"/>
      <c r="H26" s="1"/>
      <c r="I26" s="1"/>
      <c r="J26" s="1"/>
      <c r="K26" s="1"/>
      <c r="L26" s="1"/>
      <c r="M26" s="1"/>
      <c r="N26" s="1"/>
      <c r="O26" s="91"/>
    </row>
    <row r="27" spans="1:34" ht="18" customHeight="1" thickBot="1">
      <c r="A27" s="3" t="s">
        <v>13</v>
      </c>
      <c r="B27" s="24" t="s">
        <v>16</v>
      </c>
      <c r="C27" s="25" t="s">
        <v>292</v>
      </c>
      <c r="D27" s="35" t="e">
        <f>VLOOKUP(B27,$AF$27:$AG$34,2,)</f>
        <v>#N/A</v>
      </c>
      <c r="E27" s="35"/>
      <c r="F27" s="58" t="s">
        <v>126</v>
      </c>
      <c r="G27" s="59"/>
      <c r="H27" s="92"/>
      <c r="I27" s="92"/>
      <c r="J27" s="92"/>
      <c r="K27" s="92"/>
      <c r="L27" s="92"/>
      <c r="M27" s="92"/>
      <c r="N27" s="92"/>
      <c r="O27" s="93"/>
      <c r="X27" t="s">
        <v>16</v>
      </c>
      <c r="Y27" t="s">
        <v>17</v>
      </c>
      <c r="Z27" t="s">
        <v>18</v>
      </c>
      <c r="AA27" t="s">
        <v>23</v>
      </c>
      <c r="AB27" t="s">
        <v>19</v>
      </c>
      <c r="AC27" t="s">
        <v>20</v>
      </c>
      <c r="AD27" t="s">
        <v>22</v>
      </c>
      <c r="AE27" t="s">
        <v>21</v>
      </c>
      <c r="AG27" t="s">
        <v>16</v>
      </c>
      <c r="AH27" t="s">
        <v>76</v>
      </c>
    </row>
    <row r="28" spans="1:34" ht="18" customHeight="1">
      <c r="A28" s="3" t="s">
        <v>14</v>
      </c>
      <c r="B28" s="7" t="s">
        <v>265</v>
      </c>
      <c r="AG28" t="s">
        <v>17</v>
      </c>
      <c r="AH28" t="s">
        <v>76</v>
      </c>
    </row>
    <row r="29" spans="1:34" ht="18" customHeight="1">
      <c r="A29" s="3" t="s">
        <v>15</v>
      </c>
      <c r="B29" s="108"/>
      <c r="C29" t="s">
        <v>79</v>
      </c>
      <c r="AF29" t="s">
        <v>18</v>
      </c>
      <c r="AG29" t="s">
        <v>74</v>
      </c>
    </row>
    <row r="30" spans="1:34" ht="18" customHeight="1">
      <c r="C30" s="38" t="s">
        <v>82</v>
      </c>
      <c r="AF30" t="s">
        <v>23</v>
      </c>
      <c r="AG30" t="s">
        <v>75</v>
      </c>
    </row>
    <row r="31" spans="1:34" ht="18" customHeight="1" thickBot="1">
      <c r="A31" s="3" t="s">
        <v>33</v>
      </c>
      <c r="B31" s="7" t="s">
        <v>266</v>
      </c>
      <c r="C31" s="2" t="s">
        <v>78</v>
      </c>
      <c r="AF31" t="s">
        <v>19</v>
      </c>
      <c r="AG31" t="s">
        <v>76</v>
      </c>
    </row>
    <row r="32" spans="1:34" ht="18" customHeight="1" thickBot="1">
      <c r="A32" s="3" t="s">
        <v>34</v>
      </c>
      <c r="B32" s="24" t="s">
        <v>267</v>
      </c>
      <c r="C32" s="25" t="s">
        <v>254</v>
      </c>
      <c r="W32" t="s">
        <v>16</v>
      </c>
      <c r="X32" t="s">
        <v>17</v>
      </c>
      <c r="Y32" t="s">
        <v>35</v>
      </c>
      <c r="Z32" t="s">
        <v>19</v>
      </c>
      <c r="AA32" t="s">
        <v>20</v>
      </c>
      <c r="AB32" t="s">
        <v>22</v>
      </c>
      <c r="AC32" t="s">
        <v>21</v>
      </c>
      <c r="AF32" t="s">
        <v>20</v>
      </c>
      <c r="AG32" t="s">
        <v>76</v>
      </c>
    </row>
    <row r="33" spans="1:33" ht="18" customHeight="1">
      <c r="AF33" t="s">
        <v>22</v>
      </c>
      <c r="AG33" t="s">
        <v>76</v>
      </c>
    </row>
    <row r="34" spans="1:33" ht="18" customHeight="1">
      <c r="A34" s="3" t="s">
        <v>66</v>
      </c>
      <c r="B34" s="7"/>
      <c r="D34" t="s">
        <v>194</v>
      </c>
      <c r="AF34" t="s">
        <v>21</v>
      </c>
      <c r="AG34" t="s">
        <v>76</v>
      </c>
    </row>
    <row r="35" spans="1:33" ht="18" customHeight="1">
      <c r="A35" s="3" t="s">
        <v>67</v>
      </c>
      <c r="B35" s="15"/>
      <c r="D35" t="s">
        <v>100</v>
      </c>
      <c r="G35" t="s">
        <v>297</v>
      </c>
      <c r="W35" t="s">
        <v>209</v>
      </c>
      <c r="X35" t="s">
        <v>68</v>
      </c>
      <c r="Y35" t="s">
        <v>69</v>
      </c>
    </row>
    <row r="36" spans="1:33" ht="24.75" customHeight="1" thickBot="1">
      <c r="A36" s="6"/>
      <c r="B36" s="1"/>
      <c r="E36" s="23" t="s">
        <v>83</v>
      </c>
      <c r="F36" s="107" t="s">
        <v>193</v>
      </c>
      <c r="G36" s="23" t="s">
        <v>82</v>
      </c>
    </row>
    <row r="37" spans="1:33" ht="18" customHeight="1">
      <c r="A37" s="3"/>
      <c r="B37" s="3" t="s">
        <v>36</v>
      </c>
      <c r="C37" s="3" t="s">
        <v>37</v>
      </c>
      <c r="D37" s="3" t="s">
        <v>87</v>
      </c>
      <c r="E37" s="137" t="s">
        <v>38</v>
      </c>
      <c r="F37" s="4" t="s">
        <v>39</v>
      </c>
      <c r="G37" s="26" t="s">
        <v>61</v>
      </c>
      <c r="I37" s="29"/>
    </row>
    <row r="38" spans="1:33" ht="18" customHeight="1">
      <c r="A38" s="3">
        <v>1</v>
      </c>
      <c r="B38" s="11" t="s">
        <v>238</v>
      </c>
      <c r="C38" s="11" t="s">
        <v>41</v>
      </c>
      <c r="D38" s="11">
        <v>160</v>
      </c>
      <c r="E38" s="100">
        <v>77</v>
      </c>
      <c r="F38" s="12">
        <v>214265674</v>
      </c>
      <c r="G38" s="27" t="s">
        <v>292</v>
      </c>
      <c r="H38" s="34" t="s">
        <v>193</v>
      </c>
      <c r="T38" t="s">
        <v>42</v>
      </c>
      <c r="U38" t="s">
        <v>41</v>
      </c>
      <c r="V38" t="s">
        <v>40</v>
      </c>
      <c r="W38" t="str">
        <f>B8</f>
        <v>玉藻</v>
      </c>
      <c r="X38" t="str">
        <f>E8</f>
        <v>木太</v>
      </c>
      <c r="Y38" s="2">
        <f t="shared" ref="Y38:Y52" si="0">IF(E38="","*",E38)</f>
        <v>77</v>
      </c>
    </row>
    <row r="39" spans="1:33" ht="18" customHeight="1">
      <c r="A39" s="3">
        <v>2</v>
      </c>
      <c r="B39" s="11" t="s">
        <v>239</v>
      </c>
      <c r="C39" s="11" t="s">
        <v>41</v>
      </c>
      <c r="D39" s="11">
        <v>165</v>
      </c>
      <c r="E39" s="100">
        <v>24</v>
      </c>
      <c r="F39" s="12">
        <v>233929752</v>
      </c>
      <c r="G39" s="27" t="s">
        <v>254</v>
      </c>
      <c r="Y39" s="2">
        <f t="shared" si="0"/>
        <v>24</v>
      </c>
    </row>
    <row r="40" spans="1:33" ht="18" customHeight="1">
      <c r="A40" s="3">
        <v>3</v>
      </c>
      <c r="B40" s="11" t="s">
        <v>240</v>
      </c>
      <c r="C40" s="11" t="s">
        <v>41</v>
      </c>
      <c r="D40" s="11">
        <v>151</v>
      </c>
      <c r="E40" s="100">
        <v>22</v>
      </c>
      <c r="F40" s="12">
        <v>426173750</v>
      </c>
      <c r="G40" s="27" t="s">
        <v>292</v>
      </c>
      <c r="Y40" s="2">
        <f t="shared" si="0"/>
        <v>22</v>
      </c>
    </row>
    <row r="41" spans="1:33" ht="18" customHeight="1">
      <c r="A41" s="3">
        <v>4</v>
      </c>
      <c r="B41" s="11" t="s">
        <v>241</v>
      </c>
      <c r="C41" s="11" t="s">
        <v>41</v>
      </c>
      <c r="D41" s="11">
        <v>164</v>
      </c>
      <c r="E41" s="100">
        <v>61</v>
      </c>
      <c r="F41" s="12">
        <v>442859117</v>
      </c>
      <c r="G41" s="27" t="s">
        <v>254</v>
      </c>
      <c r="Y41" s="2">
        <f t="shared" si="0"/>
        <v>61</v>
      </c>
    </row>
    <row r="42" spans="1:33" ht="18" customHeight="1">
      <c r="A42" s="3">
        <v>5</v>
      </c>
      <c r="B42" s="11" t="s">
        <v>242</v>
      </c>
      <c r="C42" s="11" t="s">
        <v>41</v>
      </c>
      <c r="D42" s="11">
        <v>157</v>
      </c>
      <c r="E42" s="100">
        <v>51</v>
      </c>
      <c r="F42" s="12">
        <v>478105860</v>
      </c>
      <c r="G42" s="27" t="s">
        <v>292</v>
      </c>
      <c r="Y42" s="2">
        <f t="shared" si="0"/>
        <v>51</v>
      </c>
    </row>
    <row r="43" spans="1:33" ht="18" customHeight="1">
      <c r="A43" s="3">
        <v>6</v>
      </c>
      <c r="B43" s="11" t="s">
        <v>243</v>
      </c>
      <c r="C43" s="11" t="s">
        <v>41</v>
      </c>
      <c r="D43" s="11">
        <v>175</v>
      </c>
      <c r="E43" s="100">
        <v>57</v>
      </c>
      <c r="F43" s="12">
        <v>511317885</v>
      </c>
      <c r="G43" s="27" t="s">
        <v>254</v>
      </c>
      <c r="Y43" s="2">
        <f t="shared" si="0"/>
        <v>57</v>
      </c>
    </row>
    <row r="44" spans="1:33" ht="18" customHeight="1">
      <c r="A44" s="3">
        <v>7</v>
      </c>
      <c r="B44" s="11" t="s">
        <v>244</v>
      </c>
      <c r="C44" s="11" t="s">
        <v>41</v>
      </c>
      <c r="D44" s="11">
        <v>153</v>
      </c>
      <c r="E44" s="100">
        <v>20</v>
      </c>
      <c r="F44" s="12">
        <v>661949286</v>
      </c>
      <c r="G44" s="27" t="s">
        <v>254</v>
      </c>
      <c r="Y44" s="2">
        <f t="shared" si="0"/>
        <v>20</v>
      </c>
    </row>
    <row r="45" spans="1:33" ht="18" customHeight="1">
      <c r="A45" s="3">
        <v>8</v>
      </c>
      <c r="B45" s="11" t="s">
        <v>245</v>
      </c>
      <c r="C45" s="11" t="s">
        <v>41</v>
      </c>
      <c r="D45" s="11">
        <v>175</v>
      </c>
      <c r="E45" s="100">
        <v>55</v>
      </c>
      <c r="F45" s="12">
        <v>667570260</v>
      </c>
      <c r="G45" s="27" t="s">
        <v>292</v>
      </c>
      <c r="H45" s="30"/>
      <c r="Y45" s="2">
        <f t="shared" si="0"/>
        <v>55</v>
      </c>
    </row>
    <row r="46" spans="1:33" ht="18" customHeight="1">
      <c r="A46" s="3">
        <v>9</v>
      </c>
      <c r="B46" s="11" t="s">
        <v>246</v>
      </c>
      <c r="C46" s="11" t="s">
        <v>41</v>
      </c>
      <c r="D46" s="11">
        <v>161</v>
      </c>
      <c r="E46" s="100">
        <v>52</v>
      </c>
      <c r="F46" s="12">
        <v>692206774</v>
      </c>
      <c r="G46" s="27" t="s">
        <v>292</v>
      </c>
      <c r="H46" s="30"/>
      <c r="Y46" s="2">
        <f t="shared" si="0"/>
        <v>52</v>
      </c>
    </row>
    <row r="47" spans="1:33" ht="18" customHeight="1">
      <c r="A47" s="3">
        <v>10</v>
      </c>
      <c r="B47" s="11" t="s">
        <v>247</v>
      </c>
      <c r="C47" s="11" t="s">
        <v>41</v>
      </c>
      <c r="D47" s="11">
        <v>168</v>
      </c>
      <c r="E47" s="100">
        <v>47</v>
      </c>
      <c r="F47" s="12">
        <v>721449427</v>
      </c>
      <c r="G47" s="27" t="s">
        <v>292</v>
      </c>
      <c r="H47" s="30"/>
      <c r="Y47" s="2">
        <f t="shared" si="0"/>
        <v>47</v>
      </c>
    </row>
    <row r="48" spans="1:33" ht="18" customHeight="1">
      <c r="A48" s="3">
        <v>11</v>
      </c>
      <c r="B48" s="11" t="s">
        <v>248</v>
      </c>
      <c r="C48" s="11" t="s">
        <v>41</v>
      </c>
      <c r="D48" s="11">
        <v>163</v>
      </c>
      <c r="E48" s="100">
        <v>84</v>
      </c>
      <c r="F48" s="12">
        <v>741533314</v>
      </c>
      <c r="G48" s="27" t="s">
        <v>292</v>
      </c>
      <c r="H48" s="30"/>
      <c r="Y48" s="2">
        <f t="shared" si="0"/>
        <v>84</v>
      </c>
    </row>
    <row r="49" spans="1:25" ht="18" customHeight="1">
      <c r="A49" s="3">
        <v>12</v>
      </c>
      <c r="B49" s="11" t="s">
        <v>249</v>
      </c>
      <c r="C49" s="11" t="s">
        <v>41</v>
      </c>
      <c r="D49" s="11">
        <v>149</v>
      </c>
      <c r="E49" s="100">
        <v>0</v>
      </c>
      <c r="F49" s="12">
        <v>794007563</v>
      </c>
      <c r="G49" s="27" t="s">
        <v>254</v>
      </c>
      <c r="Y49" s="2">
        <f t="shared" si="0"/>
        <v>0</v>
      </c>
    </row>
    <row r="50" spans="1:25" ht="18" customHeight="1">
      <c r="A50" s="3">
        <v>13</v>
      </c>
      <c r="B50" s="11" t="s">
        <v>250</v>
      </c>
      <c r="C50" s="11" t="s">
        <v>41</v>
      </c>
      <c r="D50" s="11">
        <v>156</v>
      </c>
      <c r="E50" s="100">
        <v>83</v>
      </c>
      <c r="F50" s="12">
        <v>806877314</v>
      </c>
      <c r="G50" s="27" t="s">
        <v>292</v>
      </c>
      <c r="H50" s="30"/>
      <c r="Y50" s="2">
        <f t="shared" si="0"/>
        <v>83</v>
      </c>
    </row>
    <row r="51" spans="1:25" ht="18" customHeight="1">
      <c r="A51" s="3">
        <v>14</v>
      </c>
      <c r="B51" s="11" t="s">
        <v>251</v>
      </c>
      <c r="C51" s="11" t="s">
        <v>41</v>
      </c>
      <c r="D51" s="11">
        <v>153</v>
      </c>
      <c r="E51" s="100">
        <v>26</v>
      </c>
      <c r="F51" s="12">
        <v>991325182</v>
      </c>
      <c r="G51" s="27" t="s">
        <v>254</v>
      </c>
      <c r="Y51" s="2">
        <f t="shared" si="0"/>
        <v>26</v>
      </c>
    </row>
    <row r="52" spans="1:25" ht="18" customHeight="1">
      <c r="A52" s="3">
        <v>15</v>
      </c>
      <c r="B52" s="11" t="s">
        <v>252</v>
      </c>
      <c r="C52" s="11" t="s">
        <v>41</v>
      </c>
      <c r="D52" s="11">
        <v>161</v>
      </c>
      <c r="E52" s="100">
        <v>100</v>
      </c>
      <c r="F52" s="12">
        <v>427197964</v>
      </c>
      <c r="G52" s="27" t="s">
        <v>292</v>
      </c>
      <c r="H52" s="30"/>
      <c r="J52" s="28"/>
      <c r="K52" s="28"/>
      <c r="L52" s="28"/>
      <c r="M52" s="28"/>
      <c r="N52" s="28"/>
      <c r="O52" s="28"/>
      <c r="P52" s="28"/>
      <c r="Y52" s="2">
        <f t="shared" si="0"/>
        <v>100</v>
      </c>
    </row>
    <row r="53" spans="1:25" ht="42.75" customHeight="1">
      <c r="C53" s="106"/>
      <c r="D53" s="105" t="s">
        <v>208</v>
      </c>
      <c r="E53" s="106"/>
      <c r="F53" s="99" t="s">
        <v>237</v>
      </c>
      <c r="Y53" s="23" t="s">
        <v>88</v>
      </c>
    </row>
    <row r="54" spans="1:25">
      <c r="G54" s="31" t="e">
        <f>COUNTIF(#REF!,"*")</f>
        <v>#REF!</v>
      </c>
      <c r="H54" s="31" t="e">
        <f>COUNTIF(#REF!,"*")</f>
        <v>#REF!</v>
      </c>
      <c r="I54" s="31" t="e">
        <f>COUNTIF(#REF!,"*")</f>
        <v>#REF!</v>
      </c>
      <c r="J54" s="31" t="e">
        <f>COUNTIF(#REF!,"*")</f>
        <v>#REF!</v>
      </c>
    </row>
  </sheetData>
  <sheetProtection sheet="1" objects="1" scenarios="1" selectLockedCells="1"/>
  <mergeCells count="24">
    <mergeCell ref="X5:AA5"/>
    <mergeCell ref="AB5:AE5"/>
    <mergeCell ref="X6:AA6"/>
    <mergeCell ref="AB6:AE6"/>
    <mergeCell ref="E11:F11"/>
    <mergeCell ref="E12:F12"/>
    <mergeCell ref="G18:J19"/>
    <mergeCell ref="H9:N10"/>
    <mergeCell ref="A1:B1"/>
    <mergeCell ref="E7:F7"/>
    <mergeCell ref="E8:F8"/>
    <mergeCell ref="E9:F9"/>
    <mergeCell ref="E10:F10"/>
    <mergeCell ref="C1:E1"/>
    <mergeCell ref="N2:Q2"/>
    <mergeCell ref="N3:Q3"/>
    <mergeCell ref="N4:Q4"/>
    <mergeCell ref="N5:Q5"/>
    <mergeCell ref="N6:Q6"/>
    <mergeCell ref="R2:U2"/>
    <mergeCell ref="R3:U3"/>
    <mergeCell ref="R4:U4"/>
    <mergeCell ref="R5:U5"/>
    <mergeCell ref="R6:U6"/>
  </mergeCells>
  <phoneticPr fontId="1"/>
  <conditionalFormatting sqref="E17">
    <cfRule type="containsText" dxfId="3" priority="4" operator="containsText" text="選択必須">
      <formula>NOT(ISERROR(SEARCH("選択必須",E17)))</formula>
    </cfRule>
  </conditionalFormatting>
  <conditionalFormatting sqref="E38:E52">
    <cfRule type="duplicateValues" dxfId="2" priority="1"/>
  </conditionalFormatting>
  <dataValidations count="22">
    <dataValidation type="list" allowBlank="1" showInputMessage="1" showErrorMessage="1" sqref="C38:C52">
      <formula1>$T$38:$V$38</formula1>
    </dataValidation>
    <dataValidation type="list" imeMode="on" allowBlank="1" showInputMessage="1" showErrorMessage="1" sqref="G38:G52">
      <formula1>$W$38:$X$38</formula1>
    </dataValidation>
    <dataValidation type="list" showInputMessage="1" showErrorMessage="1" sqref="A1:B1">
      <formula1>$N$2:$N$6</formula1>
    </dataValidation>
    <dataValidation type="whole" imeMode="off" allowBlank="1" showInputMessage="1" showErrorMessage="1" sqref="D38:D52">
      <formula1>100</formula1>
      <formula2>230</formula2>
    </dataValidation>
    <dataValidation type="whole" imeMode="off" allowBlank="1" showInputMessage="1" showErrorMessage="1" sqref="E38:E52">
      <formula1>0</formula1>
      <formula2>100</formula2>
    </dataValidation>
    <dataValidation imeMode="on" allowBlank="1" showInputMessage="1" showErrorMessage="1" sqref="B7:B9 B15 B12:B13 B21 E7:F9 E12:F12 B34 B38:B52 B26 B31"/>
    <dataValidation imeMode="off" allowBlank="1" showInputMessage="1" showErrorMessage="1" sqref="B10"/>
    <dataValidation type="whole" imeMode="off" allowBlank="1" showInputMessage="1" showErrorMessage="1" sqref="B11">
      <formula1>450000000</formula1>
      <formula2>469999999</formula2>
    </dataValidation>
    <dataValidation type="list" imeMode="on" allowBlank="1" showInputMessage="1" showErrorMessage="1" sqref="B14 B22">
      <formula1>$X$22:$AD$22</formula1>
    </dataValidation>
    <dataValidation type="list" imeMode="on" allowBlank="1" showInputMessage="1" showErrorMessage="1" sqref="B32">
      <formula1>$W$32:$AC$32</formula1>
    </dataValidation>
    <dataValidation type="list" imeMode="on" allowBlank="1" showInputMessage="1" showErrorMessage="1" sqref="B35">
      <formula1>$W$35:$Y$35</formula1>
    </dataValidation>
    <dataValidation type="list" imeMode="on" allowBlank="1" showInputMessage="1" showErrorMessage="1" sqref="C13 C15 C22 C32 C27">
      <formula1>$W$38:$X$38</formula1>
    </dataValidation>
    <dataValidation type="list" imeMode="on" allowBlank="1" showInputMessage="1" showErrorMessage="1" sqref="B18">
      <formula1>$X$18:$AD$18</formula1>
    </dataValidation>
    <dataValidation type="list" imeMode="on" allowBlank="1" showInputMessage="1" showErrorMessage="1" sqref="B19">
      <formula1>$X$19:$Y$19</formula1>
    </dataValidation>
    <dataValidation type="list" imeMode="on" allowBlank="1" showInputMessage="1" showErrorMessage="1" sqref="B23 B28">
      <formula1>$X$23:$AD$23</formula1>
    </dataValidation>
    <dataValidation type="list" imeMode="on" allowBlank="1" showInputMessage="1" showErrorMessage="1" sqref="B27">
      <formula1>$X$27:$AE$27</formula1>
    </dataValidation>
    <dataValidation type="list" imeMode="on" allowBlank="1" showInputMessage="1" showErrorMessage="1" sqref="E17">
      <formula1>$AF$18:$AF$20</formula1>
    </dataValidation>
    <dataValidation type="whole" imeMode="off" allowBlank="1" showInputMessage="1" showErrorMessage="1" sqref="B24 B29">
      <formula1>500000000</formula1>
      <formula2>599999999</formula2>
    </dataValidation>
    <dataValidation type="whole" imeMode="off" allowBlank="1" showInputMessage="1" showErrorMessage="1" sqref="B3">
      <formula1>2019</formula1>
      <formula2>2030</formula2>
    </dataValidation>
    <dataValidation type="whole" imeMode="off" allowBlank="1" showInputMessage="1" showErrorMessage="1" sqref="B4">
      <formula1>1</formula1>
      <formula2>12</formula2>
    </dataValidation>
    <dataValidation type="whole" imeMode="off" allowBlank="1" showInputMessage="1" showErrorMessage="1" sqref="B5">
      <formula1>1</formula1>
      <formula2>31</formula2>
    </dataValidation>
    <dataValidation type="whole" allowBlank="1" showInputMessage="1" showErrorMessage="1" sqref="F38:F52">
      <formula1>100000000</formula1>
      <formula2>999999999</formula2>
    </dataValidation>
  </dataValidations>
  <pageMargins left="0.51181102362204722" right="0.51181102362204722" top="0.55118110236220474" bottom="0.35433070866141736"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G47"/>
  <sheetViews>
    <sheetView view="pageBreakPreview" zoomScaleNormal="100" zoomScaleSheetLayoutView="100" workbookViewId="0">
      <selection sqref="A1:C1"/>
    </sheetView>
  </sheetViews>
  <sheetFormatPr defaultColWidth="9" defaultRowHeight="13.5"/>
  <cols>
    <col min="1" max="30" width="3" style="8" customWidth="1"/>
    <col min="31" max="16384" width="9" style="8"/>
  </cols>
  <sheetData>
    <row r="1" spans="1:31" s="16" customFormat="1" ht="28.5" customHeight="1">
      <c r="A1" s="194">
        <f ca="1">IF(入力欄!B4&gt;3,入力欄!B3,入力欄!B3-1)</f>
        <v>2020</v>
      </c>
      <c r="B1" s="194"/>
      <c r="C1" s="194"/>
      <c r="D1" s="102" t="s">
        <v>50</v>
      </c>
      <c r="F1" s="207" t="str">
        <f>入力欄!A1</f>
        <v>香川県中学校新人体育大会 バスケットボール競技</v>
      </c>
      <c r="G1" s="207"/>
      <c r="H1" s="207"/>
      <c r="I1" s="207"/>
      <c r="J1" s="207"/>
      <c r="K1" s="207"/>
      <c r="L1" s="207"/>
      <c r="M1" s="207"/>
      <c r="N1" s="207"/>
      <c r="O1" s="207"/>
      <c r="P1" s="207"/>
      <c r="Q1" s="207"/>
      <c r="R1" s="207"/>
      <c r="S1" s="207"/>
      <c r="T1" s="207"/>
      <c r="U1" s="207"/>
      <c r="V1" s="207"/>
      <c r="W1" s="207"/>
      <c r="X1" s="207"/>
      <c r="Y1" s="208" t="s">
        <v>77</v>
      </c>
      <c r="Z1" s="208"/>
      <c r="AA1" s="209"/>
      <c r="AB1" s="209"/>
      <c r="AC1" s="209"/>
    </row>
    <row r="2" spans="1:31" ht="15" customHeight="1">
      <c r="U2" s="173" t="s">
        <v>44</v>
      </c>
      <c r="V2" s="173"/>
      <c r="W2" s="173"/>
      <c r="X2" s="188" t="s">
        <v>45</v>
      </c>
      <c r="Y2" s="210"/>
      <c r="Z2" s="211"/>
      <c r="AA2" s="201"/>
      <c r="AB2" s="202"/>
      <c r="AC2" s="202"/>
      <c r="AD2" s="43"/>
    </row>
    <row r="3" spans="1:31" ht="27" customHeight="1">
      <c r="U3" s="203" t="str">
        <f>入力欄!B18</f>
        <v>高松</v>
      </c>
      <c r="V3" s="203"/>
      <c r="W3" s="203"/>
      <c r="X3" s="204" t="str">
        <f>入力欄!B19</f>
        <v>男子</v>
      </c>
      <c r="Y3" s="205"/>
      <c r="Z3" s="206"/>
      <c r="AA3" s="212"/>
      <c r="AB3" s="213"/>
      <c r="AC3" s="213"/>
      <c r="AD3" s="44"/>
    </row>
    <row r="4" spans="1:31" ht="13.5" customHeight="1">
      <c r="AA4" s="79"/>
      <c r="AB4" s="79"/>
      <c r="AC4" s="79"/>
    </row>
    <row r="5" spans="1:31" ht="18" customHeight="1">
      <c r="A5" s="173" t="s">
        <v>46</v>
      </c>
      <c r="B5" s="173"/>
      <c r="C5" s="173"/>
      <c r="D5" s="173"/>
      <c r="E5" s="195" t="str">
        <f>IF(入力欄!E7="",入力欄!B7,入力欄!B7&amp;"，"&amp;入力欄!E7)</f>
        <v>高松市立玉藻中学校，高松市立木太中学校</v>
      </c>
      <c r="F5" s="196"/>
      <c r="G5" s="196"/>
      <c r="H5" s="196"/>
      <c r="I5" s="196"/>
      <c r="J5" s="196"/>
      <c r="K5" s="196"/>
      <c r="L5" s="196"/>
      <c r="M5" s="196"/>
      <c r="N5" s="196"/>
      <c r="O5" s="196"/>
      <c r="P5" s="196"/>
      <c r="Q5" s="197"/>
      <c r="R5" s="182" t="s">
        <v>52</v>
      </c>
      <c r="S5" s="182"/>
      <c r="T5" s="182"/>
      <c r="U5" s="176" t="str">
        <f>IF(入力欄!E7="",入力欄!B9,入力欄!B9&amp;"，"&amp;入力欄!E9)</f>
        <v>高松市上福岡町714番地1，木太町3333-1</v>
      </c>
      <c r="V5" s="177"/>
      <c r="W5" s="177"/>
      <c r="X5" s="177"/>
      <c r="Y5" s="177"/>
      <c r="Z5" s="177"/>
      <c r="AA5" s="177"/>
      <c r="AB5" s="177"/>
      <c r="AC5" s="178"/>
      <c r="AD5" s="45"/>
    </row>
    <row r="6" spans="1:31" ht="18" customHeight="1">
      <c r="A6" s="173"/>
      <c r="B6" s="173"/>
      <c r="C6" s="173"/>
      <c r="D6" s="173"/>
      <c r="E6" s="198"/>
      <c r="F6" s="199"/>
      <c r="G6" s="199"/>
      <c r="H6" s="199"/>
      <c r="I6" s="199"/>
      <c r="J6" s="199"/>
      <c r="K6" s="199"/>
      <c r="L6" s="199"/>
      <c r="M6" s="199"/>
      <c r="N6" s="199"/>
      <c r="O6" s="199"/>
      <c r="P6" s="199"/>
      <c r="Q6" s="200"/>
      <c r="R6" s="182" t="s">
        <v>53</v>
      </c>
      <c r="S6" s="182"/>
      <c r="T6" s="182"/>
      <c r="U6" s="179" t="str">
        <f>IF(入力欄!E7="",入力欄!B10,入力欄!B10&amp;"，"&amp;入力欄!E10)</f>
        <v>087-861-8196 ，087-888-8888</v>
      </c>
      <c r="V6" s="179"/>
      <c r="W6" s="179"/>
      <c r="X6" s="179"/>
      <c r="Y6" s="179"/>
      <c r="Z6" s="179"/>
      <c r="AA6" s="179"/>
      <c r="AB6" s="179"/>
      <c r="AC6" s="179"/>
      <c r="AD6" s="46"/>
      <c r="AE6" s="49" t="s">
        <v>86</v>
      </c>
    </row>
    <row r="7" spans="1:31" ht="24" customHeight="1">
      <c r="A7" s="173" t="s">
        <v>47</v>
      </c>
      <c r="B7" s="173"/>
      <c r="C7" s="173"/>
      <c r="D7" s="173"/>
      <c r="E7" s="184" t="str">
        <f>IF(入力欄!E7="",入力欄!B13,入力欄!B13&amp;"（"&amp;入力欄!C13&amp;"）")</f>
        <v>木塲 達人（玉藻）</v>
      </c>
      <c r="F7" s="184"/>
      <c r="G7" s="184"/>
      <c r="H7" s="184"/>
      <c r="I7" s="184"/>
      <c r="J7" s="184"/>
      <c r="K7" s="184"/>
      <c r="L7" s="184"/>
      <c r="M7" s="185"/>
      <c r="N7" s="186" t="str">
        <f>入力欄!B14</f>
        <v>教諭</v>
      </c>
      <c r="O7" s="187"/>
      <c r="P7" s="187"/>
      <c r="Q7" s="187"/>
    </row>
    <row r="8" spans="1:31" ht="24" customHeight="1">
      <c r="A8" s="173" t="s">
        <v>55</v>
      </c>
      <c r="B8" s="173"/>
      <c r="C8" s="173"/>
      <c r="D8" s="173"/>
      <c r="E8" s="184" t="str">
        <f>IF(入力欄!E7="",入力欄!B15,入力欄!B15&amp;"（"&amp;入力欄!C15&amp;"）")</f>
        <v>藤原 悟（玉藻）</v>
      </c>
      <c r="F8" s="184"/>
      <c r="G8" s="184"/>
      <c r="H8" s="184"/>
      <c r="I8" s="184"/>
      <c r="J8" s="184"/>
      <c r="K8" s="184"/>
      <c r="L8" s="184"/>
      <c r="M8" s="185"/>
      <c r="N8" s="173" t="s">
        <v>56</v>
      </c>
      <c r="O8" s="173"/>
      <c r="P8" s="173"/>
      <c r="Q8" s="188"/>
      <c r="R8" s="189" t="str">
        <f>入力欄!B16</f>
        <v>090-8699-4929</v>
      </c>
      <c r="S8" s="184"/>
      <c r="T8" s="184"/>
      <c r="U8" s="184"/>
      <c r="V8" s="184"/>
      <c r="W8" s="184"/>
      <c r="X8" s="184"/>
      <c r="Y8" s="184"/>
      <c r="Z8" s="184"/>
    </row>
    <row r="9" spans="1:31" ht="24" customHeight="1">
      <c r="A9" s="193" t="s">
        <v>57</v>
      </c>
      <c r="B9" s="193"/>
      <c r="C9" s="193"/>
      <c r="D9" s="193"/>
      <c r="E9" s="184" t="str">
        <f>IF(入力欄!E7="",入力欄!B21,入力欄!B21&amp;"（"&amp;入力欄!C22&amp;"）")</f>
        <v>藤原 悟（木太）</v>
      </c>
      <c r="F9" s="184"/>
      <c r="G9" s="184"/>
      <c r="H9" s="184"/>
      <c r="I9" s="184"/>
      <c r="J9" s="184"/>
      <c r="K9" s="184"/>
      <c r="L9" s="184"/>
      <c r="M9" s="192"/>
      <c r="N9" s="190" t="str">
        <f>入力欄!B22</f>
        <v>教諭</v>
      </c>
      <c r="O9" s="181"/>
      <c r="P9" s="181"/>
      <c r="Q9" s="181"/>
      <c r="R9" s="182" t="s">
        <v>60</v>
      </c>
      <c r="S9" s="183"/>
      <c r="T9" s="191" t="str">
        <f>入力欄!B23</f>
        <v>C級</v>
      </c>
      <c r="U9" s="184"/>
      <c r="V9" s="182" t="s">
        <v>51</v>
      </c>
      <c r="W9" s="183"/>
      <c r="X9" s="174">
        <f>IF(T9="なし","",入力欄!B24)</f>
        <v>503334470</v>
      </c>
      <c r="Y9" s="175"/>
      <c r="Z9" s="175"/>
      <c r="AA9" s="175"/>
      <c r="AB9" s="175"/>
      <c r="AC9" s="175"/>
      <c r="AD9" s="47"/>
      <c r="AE9" s="42" t="s">
        <v>192</v>
      </c>
    </row>
    <row r="10" spans="1:31" ht="24" customHeight="1">
      <c r="A10" s="193" t="s">
        <v>58</v>
      </c>
      <c r="B10" s="193"/>
      <c r="C10" s="193"/>
      <c r="D10" s="193"/>
      <c r="E10" s="184" t="str">
        <f>IF(入力欄!B26="","",IF(入力欄!E7="",入力欄!B26,入力欄!B26&amp;"（"&amp;入力欄!C27&amp;"）"))</f>
        <v>田中 美保（木太）</v>
      </c>
      <c r="F10" s="184"/>
      <c r="G10" s="184"/>
      <c r="H10" s="184"/>
      <c r="I10" s="184"/>
      <c r="J10" s="184"/>
      <c r="K10" s="184"/>
      <c r="L10" s="184"/>
      <c r="M10" s="192"/>
      <c r="N10" s="190" t="str">
        <f>IF(入力欄!B26="","",入力欄!B27)</f>
        <v>教諭</v>
      </c>
      <c r="O10" s="181"/>
      <c r="P10" s="181"/>
      <c r="Q10" s="181"/>
      <c r="R10" s="182" t="s">
        <v>60</v>
      </c>
      <c r="S10" s="183"/>
      <c r="T10" s="191" t="str">
        <f>IF(入力欄!B26="","",入力欄!B28)</f>
        <v>なし</v>
      </c>
      <c r="U10" s="184"/>
      <c r="V10" s="182" t="s">
        <v>51</v>
      </c>
      <c r="W10" s="183"/>
      <c r="X10" s="174" t="str">
        <f>IF(T10="なし","",入力欄!B29)</f>
        <v/>
      </c>
      <c r="Y10" s="175"/>
      <c r="Z10" s="175"/>
      <c r="AA10" s="175"/>
      <c r="AB10" s="175"/>
      <c r="AC10" s="175"/>
      <c r="AD10" s="47"/>
    </row>
    <row r="11" spans="1:31" ht="24" customHeight="1">
      <c r="A11" s="193" t="s">
        <v>59</v>
      </c>
      <c r="B11" s="193"/>
      <c r="C11" s="193"/>
      <c r="D11" s="193"/>
      <c r="E11" s="184" t="str">
        <f>IF(入力欄!E7="",入力欄!B31,入力欄!B31&amp;"（"&amp;入力欄!C32&amp;"）")</f>
        <v>秋山 陽斗（玉藻）</v>
      </c>
      <c r="F11" s="184"/>
      <c r="G11" s="184"/>
      <c r="H11" s="184"/>
      <c r="I11" s="184"/>
      <c r="J11" s="184"/>
      <c r="K11" s="184"/>
      <c r="L11" s="184"/>
      <c r="M11" s="192"/>
      <c r="N11" s="180" t="str">
        <f>IF(入力欄!B31="","",入力欄!B32)</f>
        <v>生徒</v>
      </c>
      <c r="O11" s="181"/>
      <c r="P11" s="181"/>
      <c r="Q11" s="181"/>
    </row>
    <row r="12" spans="1:31" ht="24" customHeight="1">
      <c r="A12" s="193" t="s">
        <v>70</v>
      </c>
      <c r="B12" s="193"/>
      <c r="C12" s="193"/>
      <c r="D12" s="193"/>
      <c r="E12" s="184" t="str">
        <f>IF(入力欄!B34="","",入力欄!B34)</f>
        <v/>
      </c>
      <c r="F12" s="184"/>
      <c r="G12" s="184"/>
      <c r="H12" s="184"/>
      <c r="I12" s="184"/>
      <c r="J12" s="184"/>
      <c r="K12" s="184"/>
      <c r="L12" s="184"/>
      <c r="M12" s="184"/>
      <c r="N12" s="182" t="s">
        <v>60</v>
      </c>
      <c r="O12" s="214"/>
      <c r="P12" s="215" t="str">
        <f>IF(入力欄!B34="","",入力欄!B35)</f>
        <v/>
      </c>
      <c r="Q12" s="216"/>
      <c r="R12" s="216"/>
      <c r="S12" s="216"/>
      <c r="T12" s="216"/>
      <c r="U12" s="216"/>
      <c r="V12" s="216"/>
      <c r="W12" s="216"/>
      <c r="X12" s="216"/>
      <c r="Y12" s="216"/>
      <c r="Z12" s="216"/>
      <c r="AA12" s="216"/>
      <c r="AB12" s="216"/>
      <c r="AC12" s="217"/>
      <c r="AD12" s="48"/>
    </row>
    <row r="13" spans="1:31" ht="13.5" customHeight="1"/>
    <row r="14" spans="1:31" ht="24" customHeight="1">
      <c r="A14" s="173"/>
      <c r="B14" s="173"/>
      <c r="C14" s="173" t="s">
        <v>73</v>
      </c>
      <c r="D14" s="173"/>
      <c r="E14" s="173"/>
      <c r="F14" s="173"/>
      <c r="G14" s="173"/>
      <c r="H14" s="173"/>
      <c r="I14" s="173"/>
      <c r="J14" s="173"/>
      <c r="K14" s="173"/>
      <c r="L14" s="173" t="s">
        <v>37</v>
      </c>
      <c r="M14" s="173"/>
      <c r="N14" s="173"/>
      <c r="O14" s="173" t="s">
        <v>87</v>
      </c>
      <c r="P14" s="173"/>
      <c r="Q14" s="173"/>
      <c r="R14" s="173" t="s">
        <v>89</v>
      </c>
      <c r="S14" s="173"/>
      <c r="T14" s="173"/>
      <c r="U14" s="188" t="s">
        <v>195</v>
      </c>
      <c r="V14" s="210"/>
      <c r="W14" s="210"/>
      <c r="X14" s="210"/>
      <c r="Y14" s="210"/>
      <c r="Z14" s="211"/>
      <c r="AA14" s="173" t="s">
        <v>61</v>
      </c>
      <c r="AB14" s="173"/>
      <c r="AC14" s="173"/>
      <c r="AD14" s="43"/>
    </row>
    <row r="15" spans="1:31" ht="24" customHeight="1">
      <c r="A15" s="173">
        <v>1</v>
      </c>
      <c r="B15" s="173"/>
      <c r="C15" s="184" t="str">
        <f>入力欄!B38</f>
        <v>田中 七翔</v>
      </c>
      <c r="D15" s="184"/>
      <c r="E15" s="184"/>
      <c r="F15" s="184"/>
      <c r="G15" s="184"/>
      <c r="H15" s="184"/>
      <c r="I15" s="184"/>
      <c r="J15" s="184"/>
      <c r="K15" s="184"/>
      <c r="L15" s="184" t="str">
        <f>入力欄!C38</f>
        <v>2年</v>
      </c>
      <c r="M15" s="184"/>
      <c r="N15" s="184"/>
      <c r="O15" s="218">
        <f>入力欄!D38</f>
        <v>160</v>
      </c>
      <c r="P15" s="218"/>
      <c r="Q15" s="218"/>
      <c r="R15" s="218">
        <f>IF(入力欄!E38="","",IF(入力欄!E38=100,"00",入力欄!E38))</f>
        <v>77</v>
      </c>
      <c r="S15" s="218"/>
      <c r="T15" s="218"/>
      <c r="U15" s="219">
        <f>IF(入力欄!F38="","",IF(入力欄!F38=700000000,"申請中",入力欄!F38))</f>
        <v>214265674</v>
      </c>
      <c r="V15" s="220"/>
      <c r="W15" s="220"/>
      <c r="X15" s="220"/>
      <c r="Y15" s="220"/>
      <c r="Z15" s="221"/>
      <c r="AA15" s="184" t="str">
        <f>IF(入力欄!$E$7="","",入力欄!G38)</f>
        <v>木太</v>
      </c>
      <c r="AB15" s="184"/>
      <c r="AC15" s="184"/>
      <c r="AD15" s="47"/>
      <c r="AE15" s="42" t="s">
        <v>192</v>
      </c>
    </row>
    <row r="16" spans="1:31" ht="24" customHeight="1">
      <c r="A16" s="173">
        <v>2</v>
      </c>
      <c r="B16" s="173"/>
      <c r="C16" s="184" t="str">
        <f>入力欄!B39</f>
        <v>遠藤 優太</v>
      </c>
      <c r="D16" s="184"/>
      <c r="E16" s="184"/>
      <c r="F16" s="184"/>
      <c r="G16" s="184"/>
      <c r="H16" s="184"/>
      <c r="I16" s="184"/>
      <c r="J16" s="184"/>
      <c r="K16" s="184"/>
      <c r="L16" s="184" t="str">
        <f>入力欄!C39</f>
        <v>2年</v>
      </c>
      <c r="M16" s="184"/>
      <c r="N16" s="184"/>
      <c r="O16" s="218">
        <f>入力欄!D39</f>
        <v>165</v>
      </c>
      <c r="P16" s="218"/>
      <c r="Q16" s="218"/>
      <c r="R16" s="218">
        <f>IF(入力欄!E39="","",IF(入力欄!E39=100,"00",入力欄!E39))</f>
        <v>24</v>
      </c>
      <c r="S16" s="218"/>
      <c r="T16" s="218"/>
      <c r="U16" s="219">
        <f>IF(入力欄!F39="","",IF(入力欄!F39=700000000,"申請中",入力欄!F39))</f>
        <v>233929752</v>
      </c>
      <c r="V16" s="220"/>
      <c r="W16" s="220"/>
      <c r="X16" s="220"/>
      <c r="Y16" s="220"/>
      <c r="Z16" s="221"/>
      <c r="AA16" s="184" t="str">
        <f>IF(入力欄!$E$7="","",入力欄!G39)</f>
        <v>玉藻</v>
      </c>
      <c r="AB16" s="184"/>
      <c r="AC16" s="184"/>
      <c r="AD16" s="47"/>
    </row>
    <row r="17" spans="1:59" ht="24" customHeight="1">
      <c r="A17" s="173">
        <v>3</v>
      </c>
      <c r="B17" s="173"/>
      <c r="C17" s="184" t="str">
        <f>入力欄!B40</f>
        <v>平田 悠生</v>
      </c>
      <c r="D17" s="184"/>
      <c r="E17" s="184"/>
      <c r="F17" s="184"/>
      <c r="G17" s="184"/>
      <c r="H17" s="184"/>
      <c r="I17" s="184"/>
      <c r="J17" s="184"/>
      <c r="K17" s="184"/>
      <c r="L17" s="184" t="str">
        <f>入力欄!C40</f>
        <v>2年</v>
      </c>
      <c r="M17" s="184"/>
      <c r="N17" s="184"/>
      <c r="O17" s="218">
        <f>入力欄!D40</f>
        <v>151</v>
      </c>
      <c r="P17" s="218"/>
      <c r="Q17" s="218"/>
      <c r="R17" s="218">
        <f>IF(入力欄!E40="","",IF(入力欄!E40=100,"00",入力欄!E40))</f>
        <v>22</v>
      </c>
      <c r="S17" s="218"/>
      <c r="T17" s="218"/>
      <c r="U17" s="219">
        <f>IF(入力欄!F40="","",IF(入力欄!F40=700000000,"申請中",入力欄!F40))</f>
        <v>426173750</v>
      </c>
      <c r="V17" s="220"/>
      <c r="W17" s="220"/>
      <c r="X17" s="220"/>
      <c r="Y17" s="220"/>
      <c r="Z17" s="221"/>
      <c r="AA17" s="184" t="str">
        <f>IF(入力欄!$E$7="","",入力欄!G40)</f>
        <v>木太</v>
      </c>
      <c r="AB17" s="184"/>
      <c r="AC17" s="184"/>
      <c r="AD17" s="47"/>
    </row>
    <row r="18" spans="1:59" ht="24" customHeight="1">
      <c r="A18" s="173">
        <v>4</v>
      </c>
      <c r="B18" s="173"/>
      <c r="C18" s="184" t="str">
        <f>入力欄!B41</f>
        <v>西山 真輝</v>
      </c>
      <c r="D18" s="184"/>
      <c r="E18" s="184"/>
      <c r="F18" s="184"/>
      <c r="G18" s="184"/>
      <c r="H18" s="184"/>
      <c r="I18" s="184"/>
      <c r="J18" s="184"/>
      <c r="K18" s="184"/>
      <c r="L18" s="184" t="str">
        <f>入力欄!C41</f>
        <v>2年</v>
      </c>
      <c r="M18" s="184"/>
      <c r="N18" s="184"/>
      <c r="O18" s="218">
        <f>入力欄!D41</f>
        <v>164</v>
      </c>
      <c r="P18" s="218"/>
      <c r="Q18" s="218"/>
      <c r="R18" s="218">
        <f>IF(入力欄!E41="","",IF(入力欄!E41=100,"00",入力欄!E41))</f>
        <v>61</v>
      </c>
      <c r="S18" s="218"/>
      <c r="T18" s="218"/>
      <c r="U18" s="219">
        <f>IF(入力欄!F41="","",IF(入力欄!F41=700000000,"申請中",入力欄!F41))</f>
        <v>442859117</v>
      </c>
      <c r="V18" s="220"/>
      <c r="W18" s="220"/>
      <c r="X18" s="220"/>
      <c r="Y18" s="220"/>
      <c r="Z18" s="221"/>
      <c r="AA18" s="184" t="str">
        <f>IF(入力欄!$E$7="","",入力欄!G41)</f>
        <v>玉藻</v>
      </c>
      <c r="AB18" s="184"/>
      <c r="AC18" s="184"/>
      <c r="AD18" s="47"/>
      <c r="AE18" s="42" t="s">
        <v>99</v>
      </c>
    </row>
    <row r="19" spans="1:59" ht="24" customHeight="1">
      <c r="A19" s="173">
        <v>5</v>
      </c>
      <c r="B19" s="173"/>
      <c r="C19" s="184" t="str">
        <f>入力欄!B42</f>
        <v>中山 晴矢</v>
      </c>
      <c r="D19" s="184"/>
      <c r="E19" s="184"/>
      <c r="F19" s="184"/>
      <c r="G19" s="184"/>
      <c r="H19" s="184"/>
      <c r="I19" s="184"/>
      <c r="J19" s="184"/>
      <c r="K19" s="184"/>
      <c r="L19" s="184" t="str">
        <f>入力欄!C42</f>
        <v>2年</v>
      </c>
      <c r="M19" s="184"/>
      <c r="N19" s="184"/>
      <c r="O19" s="218">
        <f>入力欄!D42</f>
        <v>157</v>
      </c>
      <c r="P19" s="218"/>
      <c r="Q19" s="218"/>
      <c r="R19" s="218">
        <f>IF(入力欄!E42="","",IF(入力欄!E42=100,"00",入力欄!E42))</f>
        <v>51</v>
      </c>
      <c r="S19" s="218"/>
      <c r="T19" s="218"/>
      <c r="U19" s="219">
        <f>IF(入力欄!F42="","",IF(入力欄!F42=700000000,"申請中",入力欄!F42))</f>
        <v>478105860</v>
      </c>
      <c r="V19" s="220"/>
      <c r="W19" s="220"/>
      <c r="X19" s="220"/>
      <c r="Y19" s="220"/>
      <c r="Z19" s="221"/>
      <c r="AA19" s="184" t="str">
        <f>IF(入力欄!$E$7="","",入力欄!G42)</f>
        <v>木太</v>
      </c>
      <c r="AB19" s="184"/>
      <c r="AC19" s="184"/>
      <c r="AD19" s="47"/>
      <c r="AE19" s="42" t="s">
        <v>101</v>
      </c>
    </row>
    <row r="20" spans="1:59" ht="24" customHeight="1">
      <c r="A20" s="173">
        <v>6</v>
      </c>
      <c r="B20" s="173"/>
      <c r="C20" s="184" t="str">
        <f>IF(入力欄!B43="","",入力欄!B43)</f>
        <v>小松 聖奈</v>
      </c>
      <c r="D20" s="184"/>
      <c r="E20" s="184"/>
      <c r="F20" s="184"/>
      <c r="G20" s="184"/>
      <c r="H20" s="184"/>
      <c r="I20" s="184"/>
      <c r="J20" s="184"/>
      <c r="K20" s="184"/>
      <c r="L20" s="184" t="str">
        <f>IF(入力欄!C43="","",入力欄!C43)</f>
        <v>2年</v>
      </c>
      <c r="M20" s="184"/>
      <c r="N20" s="184"/>
      <c r="O20" s="218">
        <f>IF(入力欄!D43="","",入力欄!D43)</f>
        <v>175</v>
      </c>
      <c r="P20" s="218"/>
      <c r="Q20" s="218"/>
      <c r="R20" s="218">
        <f>IF(入力欄!E43="","",IF(入力欄!E43=100,"00",入力欄!E43))</f>
        <v>57</v>
      </c>
      <c r="S20" s="218"/>
      <c r="T20" s="218"/>
      <c r="U20" s="219">
        <f>IF(入力欄!F43="","",IF(入力欄!F43=700000000,"申請中",入力欄!F43))</f>
        <v>511317885</v>
      </c>
      <c r="V20" s="220"/>
      <c r="W20" s="220"/>
      <c r="X20" s="220"/>
      <c r="Y20" s="220"/>
      <c r="Z20" s="221"/>
      <c r="AA20" s="184" t="str">
        <f>IF(入力欄!$E$7="","",IF(入力欄!B43="","",入力欄!G43))</f>
        <v>玉藻</v>
      </c>
      <c r="AB20" s="184"/>
      <c r="AC20" s="184"/>
      <c r="AD20" s="47"/>
      <c r="AE20" s="42" t="s">
        <v>84</v>
      </c>
    </row>
    <row r="21" spans="1:59" ht="24" customHeight="1">
      <c r="A21" s="173">
        <v>7</v>
      </c>
      <c r="B21" s="173"/>
      <c r="C21" s="184" t="str">
        <f>IF(入力欄!B44="","",入力欄!B44)</f>
        <v>片岡 大二</v>
      </c>
      <c r="D21" s="184"/>
      <c r="E21" s="184"/>
      <c r="F21" s="184"/>
      <c r="G21" s="184"/>
      <c r="H21" s="184"/>
      <c r="I21" s="184"/>
      <c r="J21" s="184"/>
      <c r="K21" s="184"/>
      <c r="L21" s="184" t="str">
        <f>IF(入力欄!C44="","",入力欄!C44)</f>
        <v>2年</v>
      </c>
      <c r="M21" s="184"/>
      <c r="N21" s="184"/>
      <c r="O21" s="218">
        <f>IF(入力欄!D44="","",入力欄!D44)</f>
        <v>153</v>
      </c>
      <c r="P21" s="218"/>
      <c r="Q21" s="218"/>
      <c r="R21" s="218">
        <f>IF(入力欄!E44="","",IF(入力欄!E44=100,"00",入力欄!E44))</f>
        <v>20</v>
      </c>
      <c r="S21" s="218"/>
      <c r="T21" s="218"/>
      <c r="U21" s="219">
        <f>IF(入力欄!F44="","",IF(入力欄!F44=700000000,"申請中",入力欄!F44))</f>
        <v>661949286</v>
      </c>
      <c r="V21" s="220"/>
      <c r="W21" s="220"/>
      <c r="X21" s="220"/>
      <c r="Y21" s="220"/>
      <c r="Z21" s="221"/>
      <c r="AA21" s="184" t="str">
        <f>IF(入力欄!$E$7="","",IF(入力欄!B44="","",入力欄!G44))</f>
        <v>玉藻</v>
      </c>
      <c r="AB21" s="184"/>
      <c r="AC21" s="184"/>
      <c r="AD21" s="47"/>
    </row>
    <row r="22" spans="1:59" ht="24" customHeight="1">
      <c r="A22" s="173">
        <v>8</v>
      </c>
      <c r="B22" s="173"/>
      <c r="C22" s="184" t="str">
        <f>IF(入力欄!B45="","",入力欄!B45)</f>
        <v>高木 滉翔</v>
      </c>
      <c r="D22" s="184"/>
      <c r="E22" s="184"/>
      <c r="F22" s="184"/>
      <c r="G22" s="184"/>
      <c r="H22" s="184"/>
      <c r="I22" s="184"/>
      <c r="J22" s="184"/>
      <c r="K22" s="184"/>
      <c r="L22" s="184" t="str">
        <f>IF(入力欄!C45="","",入力欄!C45)</f>
        <v>2年</v>
      </c>
      <c r="M22" s="184"/>
      <c r="N22" s="184"/>
      <c r="O22" s="218">
        <f>IF(入力欄!D45="","",入力欄!D45)</f>
        <v>175</v>
      </c>
      <c r="P22" s="218"/>
      <c r="Q22" s="218"/>
      <c r="R22" s="218">
        <f>IF(入力欄!E45="","",IF(入力欄!E45=100,"00",入力欄!E45))</f>
        <v>55</v>
      </c>
      <c r="S22" s="218"/>
      <c r="T22" s="218"/>
      <c r="U22" s="219">
        <f>IF(入力欄!F45="","",IF(入力欄!F45=700000000,"申請中",入力欄!F45))</f>
        <v>667570260</v>
      </c>
      <c r="V22" s="220"/>
      <c r="W22" s="220"/>
      <c r="X22" s="220"/>
      <c r="Y22" s="220"/>
      <c r="Z22" s="221"/>
      <c r="AA22" s="184" t="str">
        <f>IF(入力欄!$E$7="","",IF(入力欄!B45="","",入力欄!G45))</f>
        <v>木太</v>
      </c>
      <c r="AB22" s="184"/>
      <c r="AC22" s="184"/>
      <c r="AD22" s="47"/>
    </row>
    <row r="23" spans="1:59" ht="24" customHeight="1">
      <c r="A23" s="173">
        <v>9</v>
      </c>
      <c r="B23" s="173"/>
      <c r="C23" s="184" t="str">
        <f>IF(入力欄!B46="","",入力欄!B46)</f>
        <v>小笠原 良介</v>
      </c>
      <c r="D23" s="184"/>
      <c r="E23" s="184"/>
      <c r="F23" s="184"/>
      <c r="G23" s="184"/>
      <c r="H23" s="184"/>
      <c r="I23" s="184"/>
      <c r="J23" s="184"/>
      <c r="K23" s="184"/>
      <c r="L23" s="184" t="str">
        <f>IF(入力欄!C46="","",入力欄!C46)</f>
        <v>2年</v>
      </c>
      <c r="M23" s="184"/>
      <c r="N23" s="184"/>
      <c r="O23" s="218">
        <f>IF(入力欄!D46="","",入力欄!D46)</f>
        <v>161</v>
      </c>
      <c r="P23" s="218"/>
      <c r="Q23" s="218"/>
      <c r="R23" s="218">
        <f>IF(入力欄!E46="","",IF(入力欄!E46=100,"00",入力欄!E46))</f>
        <v>52</v>
      </c>
      <c r="S23" s="218"/>
      <c r="T23" s="218"/>
      <c r="U23" s="219">
        <f>IF(入力欄!F46="","",IF(入力欄!F46=700000000,"申請中",入力欄!F46))</f>
        <v>692206774</v>
      </c>
      <c r="V23" s="220"/>
      <c r="W23" s="220"/>
      <c r="X23" s="220"/>
      <c r="Y23" s="220"/>
      <c r="Z23" s="221"/>
      <c r="AA23" s="184" t="str">
        <f>IF(入力欄!$E$7="","",IF(入力欄!B46="","",入力欄!G46))</f>
        <v>木太</v>
      </c>
      <c r="AB23" s="184"/>
      <c r="AC23" s="184"/>
      <c r="AD23" s="47"/>
    </row>
    <row r="24" spans="1:59" ht="24" customHeight="1">
      <c r="A24" s="173">
        <v>10</v>
      </c>
      <c r="B24" s="173"/>
      <c r="C24" s="184" t="str">
        <f>IF(入力欄!B47="","",入力欄!B47)</f>
        <v>宮脇 柚月</v>
      </c>
      <c r="D24" s="184"/>
      <c r="E24" s="184"/>
      <c r="F24" s="184"/>
      <c r="G24" s="184"/>
      <c r="H24" s="184"/>
      <c r="I24" s="184"/>
      <c r="J24" s="184"/>
      <c r="K24" s="184"/>
      <c r="L24" s="184" t="str">
        <f>IF(入力欄!C47="","",入力欄!C47)</f>
        <v>2年</v>
      </c>
      <c r="M24" s="184"/>
      <c r="N24" s="184"/>
      <c r="O24" s="218">
        <f>IF(入力欄!D47="","",入力欄!D47)</f>
        <v>168</v>
      </c>
      <c r="P24" s="218"/>
      <c r="Q24" s="218"/>
      <c r="R24" s="218">
        <f>IF(入力欄!E47="","",IF(入力欄!E47=100,"00",入力欄!E47))</f>
        <v>47</v>
      </c>
      <c r="S24" s="218"/>
      <c r="T24" s="218"/>
      <c r="U24" s="219">
        <f>IF(入力欄!F47="","",IF(入力欄!F47=700000000,"申請中",入力欄!F47))</f>
        <v>721449427</v>
      </c>
      <c r="V24" s="220"/>
      <c r="W24" s="220"/>
      <c r="X24" s="220"/>
      <c r="Y24" s="220"/>
      <c r="Z24" s="221"/>
      <c r="AA24" s="184" t="str">
        <f>IF(入力欄!$E$7="","",IF(入力欄!B47="","",入力欄!G47))</f>
        <v>木太</v>
      </c>
      <c r="AB24" s="184"/>
      <c r="AC24" s="184"/>
      <c r="AD24" s="47"/>
    </row>
    <row r="25" spans="1:59" ht="24" customHeight="1">
      <c r="A25" s="173">
        <v>11</v>
      </c>
      <c r="B25" s="173"/>
      <c r="C25" s="184" t="str">
        <f>IF(入力欄!B48="","",入力欄!B48)</f>
        <v>橋本 康佑</v>
      </c>
      <c r="D25" s="184"/>
      <c r="E25" s="184"/>
      <c r="F25" s="184"/>
      <c r="G25" s="184"/>
      <c r="H25" s="184"/>
      <c r="I25" s="184"/>
      <c r="J25" s="184"/>
      <c r="K25" s="184"/>
      <c r="L25" s="184" t="str">
        <f>IF(入力欄!C48="","",入力欄!C48)</f>
        <v>2年</v>
      </c>
      <c r="M25" s="184"/>
      <c r="N25" s="184"/>
      <c r="O25" s="218">
        <f>IF(入力欄!D48="","",入力欄!D48)</f>
        <v>163</v>
      </c>
      <c r="P25" s="218"/>
      <c r="Q25" s="218"/>
      <c r="R25" s="218">
        <f>IF(入力欄!E48="","",IF(入力欄!E48=100,"00",入力欄!E48))</f>
        <v>84</v>
      </c>
      <c r="S25" s="218"/>
      <c r="T25" s="218"/>
      <c r="U25" s="219">
        <f>IF(入力欄!F48="","",IF(入力欄!F48=700000000,"申請中",入力欄!F48))</f>
        <v>741533314</v>
      </c>
      <c r="V25" s="220"/>
      <c r="W25" s="220"/>
      <c r="X25" s="220"/>
      <c r="Y25" s="220"/>
      <c r="Z25" s="221"/>
      <c r="AA25" s="184" t="str">
        <f>IF(入力欄!$E$7="","",IF(入力欄!B48="","",入力欄!G48))</f>
        <v>木太</v>
      </c>
      <c r="AB25" s="184"/>
      <c r="AC25" s="184"/>
      <c r="AD25" s="47"/>
    </row>
    <row r="26" spans="1:59" ht="24" customHeight="1">
      <c r="A26" s="173">
        <v>12</v>
      </c>
      <c r="B26" s="173"/>
      <c r="C26" s="184" t="str">
        <f>IF(入力欄!B49="","",入力欄!B49)</f>
        <v>大原 真優</v>
      </c>
      <c r="D26" s="184"/>
      <c r="E26" s="184"/>
      <c r="F26" s="184"/>
      <c r="G26" s="184"/>
      <c r="H26" s="184"/>
      <c r="I26" s="184"/>
      <c r="J26" s="184"/>
      <c r="K26" s="184"/>
      <c r="L26" s="184" t="str">
        <f>IF(入力欄!C49="","",入力欄!C49)</f>
        <v>2年</v>
      </c>
      <c r="M26" s="184"/>
      <c r="N26" s="184"/>
      <c r="O26" s="218">
        <f>IF(入力欄!D49="","",入力欄!D49)</f>
        <v>149</v>
      </c>
      <c r="P26" s="218"/>
      <c r="Q26" s="218"/>
      <c r="R26" s="218">
        <f>IF(入力欄!E49="","",IF(入力欄!E49=100,"00",入力欄!E49))</f>
        <v>0</v>
      </c>
      <c r="S26" s="218"/>
      <c r="T26" s="218"/>
      <c r="U26" s="219">
        <f>IF(入力欄!F49="","",IF(入力欄!F49=700000000,"申請中",入力欄!F49))</f>
        <v>794007563</v>
      </c>
      <c r="V26" s="220"/>
      <c r="W26" s="220"/>
      <c r="X26" s="220"/>
      <c r="Y26" s="220"/>
      <c r="Z26" s="221"/>
      <c r="AA26" s="184" t="str">
        <f>IF(入力欄!$E$7="","",IF(入力欄!B49="","",入力欄!G49))</f>
        <v>玉藻</v>
      </c>
      <c r="AB26" s="184"/>
      <c r="AC26" s="184"/>
      <c r="AD26" s="47"/>
    </row>
    <row r="27" spans="1:59" ht="24" customHeight="1">
      <c r="A27" s="173">
        <v>13</v>
      </c>
      <c r="B27" s="173"/>
      <c r="C27" s="184" t="str">
        <f>IF(入力欄!B50="","",入力欄!B50)</f>
        <v>中柄 詩音</v>
      </c>
      <c r="D27" s="184"/>
      <c r="E27" s="184"/>
      <c r="F27" s="184"/>
      <c r="G27" s="184"/>
      <c r="H27" s="184"/>
      <c r="I27" s="184"/>
      <c r="J27" s="184"/>
      <c r="K27" s="184"/>
      <c r="L27" s="184" t="str">
        <f>IF(入力欄!C50="","",入力欄!C50)</f>
        <v>2年</v>
      </c>
      <c r="M27" s="184"/>
      <c r="N27" s="184"/>
      <c r="O27" s="218">
        <f>IF(入力欄!D50="","",入力欄!D50)</f>
        <v>156</v>
      </c>
      <c r="P27" s="218"/>
      <c r="Q27" s="218"/>
      <c r="R27" s="218">
        <f>IF(入力欄!E50="","",IF(入力欄!E50=100,"00",入力欄!E50))</f>
        <v>83</v>
      </c>
      <c r="S27" s="218"/>
      <c r="T27" s="218"/>
      <c r="U27" s="219">
        <f>IF(入力欄!F50="","",IF(入力欄!F50=700000000,"申請中",入力欄!F50))</f>
        <v>806877314</v>
      </c>
      <c r="V27" s="220"/>
      <c r="W27" s="220"/>
      <c r="X27" s="220"/>
      <c r="Y27" s="220"/>
      <c r="Z27" s="221"/>
      <c r="AA27" s="184" t="str">
        <f>IF(入力欄!$E$7="","",IF(入力欄!B50="","",入力欄!G50))</f>
        <v>木太</v>
      </c>
      <c r="AB27" s="184"/>
      <c r="AC27" s="184"/>
      <c r="AD27" s="47"/>
    </row>
    <row r="28" spans="1:59" ht="24" customHeight="1">
      <c r="A28" s="173">
        <v>14</v>
      </c>
      <c r="B28" s="173"/>
      <c r="C28" s="184" t="str">
        <f>IF(入力欄!B51="","",入力欄!B51)</f>
        <v>鶴身 桜助</v>
      </c>
      <c r="D28" s="184"/>
      <c r="E28" s="184"/>
      <c r="F28" s="184"/>
      <c r="G28" s="184"/>
      <c r="H28" s="184"/>
      <c r="I28" s="184"/>
      <c r="J28" s="184"/>
      <c r="K28" s="184"/>
      <c r="L28" s="184" t="str">
        <f>IF(入力欄!C51="","",入力欄!C51)</f>
        <v>2年</v>
      </c>
      <c r="M28" s="184"/>
      <c r="N28" s="184"/>
      <c r="O28" s="218">
        <f>IF(入力欄!D51="","",入力欄!D51)</f>
        <v>153</v>
      </c>
      <c r="P28" s="218"/>
      <c r="Q28" s="218"/>
      <c r="R28" s="218">
        <f>IF(入力欄!E51="","",IF(入力欄!E51=100,"00",入力欄!E51))</f>
        <v>26</v>
      </c>
      <c r="S28" s="218"/>
      <c r="T28" s="218"/>
      <c r="U28" s="219">
        <f>IF(入力欄!F51="","",IF(入力欄!F51=700000000,"申請中",入力欄!F51))</f>
        <v>991325182</v>
      </c>
      <c r="V28" s="220"/>
      <c r="W28" s="220"/>
      <c r="X28" s="220"/>
      <c r="Y28" s="220"/>
      <c r="Z28" s="221"/>
      <c r="AA28" s="184" t="str">
        <f>IF(入力欄!$E$7="","",IF(入力欄!B51="","",入力欄!G51))</f>
        <v>玉藻</v>
      </c>
      <c r="AB28" s="184"/>
      <c r="AC28" s="184"/>
      <c r="AD28" s="47"/>
    </row>
    <row r="29" spans="1:59" ht="24" customHeight="1">
      <c r="A29" s="173">
        <v>15</v>
      </c>
      <c r="B29" s="173"/>
      <c r="C29" s="184" t="str">
        <f>IF(入力欄!B52="","",入力欄!B52)</f>
        <v>松原 成到</v>
      </c>
      <c r="D29" s="184"/>
      <c r="E29" s="184"/>
      <c r="F29" s="184"/>
      <c r="G29" s="184"/>
      <c r="H29" s="184"/>
      <c r="I29" s="184"/>
      <c r="J29" s="184"/>
      <c r="K29" s="184"/>
      <c r="L29" s="184" t="str">
        <f>IF(入力欄!C52="","",入力欄!C52)</f>
        <v>2年</v>
      </c>
      <c r="M29" s="184"/>
      <c r="N29" s="184"/>
      <c r="O29" s="218">
        <f>IF(入力欄!D52="","",入力欄!D52)</f>
        <v>161</v>
      </c>
      <c r="P29" s="218"/>
      <c r="Q29" s="218"/>
      <c r="R29" s="218" t="str">
        <f>IF(入力欄!E52="","",IF(入力欄!E52=100,"00",入力欄!E52))</f>
        <v>00</v>
      </c>
      <c r="S29" s="218"/>
      <c r="T29" s="218"/>
      <c r="U29" s="219">
        <f>IF(入力欄!F52="","",IF(入力欄!F52=700000000,"申請中",入力欄!F52))</f>
        <v>427197964</v>
      </c>
      <c r="V29" s="220"/>
      <c r="W29" s="220"/>
      <c r="X29" s="220"/>
      <c r="Y29" s="220"/>
      <c r="Z29" s="221"/>
      <c r="AA29" s="184" t="str">
        <f>IF(入力欄!$E$7="","",IF(入力欄!B52="","",入力欄!G52))</f>
        <v>木太</v>
      </c>
      <c r="AB29" s="184"/>
      <c r="AC29" s="184"/>
      <c r="AD29" s="47"/>
    </row>
    <row r="30" spans="1:59" ht="6" customHeight="1"/>
    <row r="31" spans="1:59" ht="18" customHeight="1">
      <c r="A31" s="225" t="str">
        <f>IF(入力欄!E17="選択必須",AE31,IF(入力欄!E17="○",AE34,AE32))</f>
        <v>　上記の選手は本校在学生徒(本チーム在籍)で標記大会に参加することを承認します。
　また，上記の者の個人情報の取り扱いについては，香川県中学校体育連盟が認めた範囲への公開・提供について承諾します。</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40"/>
      <c r="AE31" s="96" t="s">
        <v>188</v>
      </c>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row>
    <row r="32" spans="1:59" ht="18" customHeight="1">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40"/>
      <c r="AE32" s="95" t="str">
        <f>"　上記の選手は本校在学生徒(本チーム在籍)で標記大会に参加することを承認します。
　また，上記の者の個人情報の取り扱いについては，"&amp;入力欄!C1&amp;"が認めた範囲への公開・提供について承諾します。"</f>
        <v>　上記の選手は本校在学生徒(本チーム在籍)で標記大会に参加することを承認します。
　また，上記の者の個人情報の取り扱いについては，香川県中学校体育連盟が認めた範囲への公開・提供について承諾します。</v>
      </c>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ht="15" customHeight="1">
      <c r="A33" s="13"/>
      <c r="B33" s="13"/>
      <c r="C33" s="13"/>
      <c r="D33" s="13"/>
      <c r="E33" s="13"/>
      <c r="F33" s="13"/>
      <c r="G33" s="13"/>
      <c r="H33" s="13"/>
      <c r="I33" s="13"/>
      <c r="J33" s="13"/>
      <c r="K33" s="13"/>
      <c r="L33" s="13"/>
      <c r="M33" s="13"/>
      <c r="N33" s="13"/>
      <c r="O33" s="13"/>
      <c r="P33" s="13"/>
      <c r="Q33" s="13"/>
      <c r="R33" s="227">
        <f ca="1">入力欄!B3</f>
        <v>2020</v>
      </c>
      <c r="S33" s="227"/>
      <c r="T33" s="227"/>
      <c r="U33" s="13" t="s">
        <v>62</v>
      </c>
      <c r="V33" s="22">
        <f ca="1">入力欄!B4</f>
        <v>8</v>
      </c>
      <c r="W33" s="13" t="s">
        <v>63</v>
      </c>
      <c r="X33" s="22">
        <f ca="1">入力欄!B5</f>
        <v>9</v>
      </c>
      <c r="Y33" s="13" t="s">
        <v>64</v>
      </c>
      <c r="Z33" s="13"/>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ht="15" customHeight="1">
      <c r="A34" s="226" t="str">
        <f>入力欄!C1&amp;"会長 殿"</f>
        <v>香川県中学校体育連盟会長 殿</v>
      </c>
      <c r="B34" s="226"/>
      <c r="C34" s="226"/>
      <c r="D34" s="226"/>
      <c r="E34" s="226"/>
      <c r="F34" s="226"/>
      <c r="G34" s="226"/>
      <c r="H34" s="226"/>
      <c r="I34" s="226"/>
      <c r="J34" s="226"/>
      <c r="K34" s="226"/>
      <c r="L34" s="226"/>
      <c r="M34" s="226"/>
      <c r="N34" s="226"/>
      <c r="Y34" s="13"/>
      <c r="Z34" s="13"/>
      <c r="AA34" s="13"/>
      <c r="AB34" s="13"/>
      <c r="AC34" s="13"/>
      <c r="AD34" s="40"/>
      <c r="AE34" s="95" t="str">
        <f>"　上記の選手は本校在学生徒(本チーム在籍)で標記大会に参加することを承認します。
　また，別紙で提出した者以外の個人情報の取り扱いについては，"&amp;入力欄!C1&amp;"が認めた範囲への公開・提供について承諾します。"</f>
        <v>　上記の選手は本校在学生徒(本チーム在籍)で標記大会に参加することを承認します。
　また，別紙で提出した者以外の個人情報の取り扱いについては，香川県中学校体育連盟が認めた範囲への公開・提供について承諾します。</v>
      </c>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ht="15" customHeight="1">
      <c r="A35" s="37"/>
      <c r="B35" s="37"/>
      <c r="C35" s="37"/>
      <c r="D35" s="37"/>
      <c r="E35" s="37"/>
      <c r="F35" s="37"/>
      <c r="G35" s="37"/>
      <c r="H35" s="37"/>
      <c r="I35" s="37"/>
      <c r="J35" s="37"/>
      <c r="K35" s="37"/>
      <c r="L35" s="37"/>
      <c r="M35" s="37"/>
      <c r="N35" s="37"/>
      <c r="Y35" s="36"/>
      <c r="Z35" s="36"/>
      <c r="AA35" s="36"/>
      <c r="AB35" s="36"/>
      <c r="AC35" s="36"/>
      <c r="AD35" s="40"/>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ht="19.5" customHeight="1">
      <c r="A36" s="14"/>
      <c r="D36" s="223" t="str">
        <f>IF(入力欄!E7="","",入力欄!E7)</f>
        <v>高松市立木太中学校</v>
      </c>
      <c r="E36" s="223"/>
      <c r="F36" s="223"/>
      <c r="G36" s="223"/>
      <c r="H36" s="223"/>
      <c r="I36" s="223"/>
      <c r="J36" s="223"/>
      <c r="K36" s="223"/>
      <c r="L36" s="223"/>
      <c r="M36" s="17"/>
      <c r="N36" s="13"/>
      <c r="O36" s="13"/>
      <c r="Q36" s="223" t="str">
        <f>入力欄!B7</f>
        <v>高松市立玉藻中学校</v>
      </c>
      <c r="R36" s="223"/>
      <c r="S36" s="223"/>
      <c r="T36" s="223"/>
      <c r="U36" s="223"/>
      <c r="V36" s="223"/>
      <c r="W36" s="223"/>
      <c r="X36" s="223"/>
      <c r="Y36" s="223"/>
      <c r="Z36" s="17"/>
      <c r="AA36" s="13"/>
      <c r="AB36" s="13"/>
      <c r="AC36" s="13"/>
      <c r="AD36" s="40"/>
    </row>
    <row r="37" spans="1:59" ht="19.5" customHeight="1">
      <c r="D37" s="224" t="str">
        <f>IF(入力欄!E7="","","校長　　"&amp;入力欄!E12)</f>
        <v>校長　　○○　○○</v>
      </c>
      <c r="E37" s="224"/>
      <c r="F37" s="224"/>
      <c r="G37" s="224"/>
      <c r="H37" s="224"/>
      <c r="I37" s="224"/>
      <c r="J37" s="224"/>
      <c r="K37" s="224"/>
      <c r="L37" s="224"/>
      <c r="M37" s="10"/>
      <c r="N37" s="222" t="str">
        <f>IF(入力欄!E7="","","印")</f>
        <v>印</v>
      </c>
      <c r="O37" s="222"/>
      <c r="Q37" s="224" t="str">
        <f>"校長　　"&amp;入力欄!B12</f>
        <v>校長　　間島 浩</v>
      </c>
      <c r="R37" s="224"/>
      <c r="S37" s="224"/>
      <c r="T37" s="224"/>
      <c r="U37" s="224"/>
      <c r="V37" s="224"/>
      <c r="W37" s="224"/>
      <c r="X37" s="224"/>
      <c r="Y37" s="224"/>
      <c r="Z37" s="10"/>
      <c r="AA37" s="222" t="s">
        <v>65</v>
      </c>
      <c r="AB37" s="222"/>
    </row>
    <row r="38" spans="1:59" ht="2.25" customHeight="1"/>
    <row r="39" spans="1:59" ht="2.25" customHeight="1"/>
    <row r="40" spans="1:59" ht="2.25" customHeight="1"/>
    <row r="41" spans="1:59" ht="2.25" customHeight="1"/>
    <row r="42" spans="1:59" ht="2.25" customHeight="1"/>
    <row r="43" spans="1:59" ht="2.25" customHeight="1"/>
    <row r="44" spans="1:59" ht="2.25" customHeight="1"/>
    <row r="45" spans="1:59" ht="2.25" customHeight="1"/>
    <row r="46" spans="1:59" ht="2.25" customHeight="1"/>
    <row r="47" spans="1:59" ht="2.25" customHeight="1"/>
  </sheetData>
  <sheetProtection sheet="1" objects="1" scenarios="1" selectLockedCells="1"/>
  <mergeCells count="164">
    <mergeCell ref="N37:O37"/>
    <mergeCell ref="Q36:Y36"/>
    <mergeCell ref="Q37:Y37"/>
    <mergeCell ref="A31:AC32"/>
    <mergeCell ref="A34:N34"/>
    <mergeCell ref="R33:T33"/>
    <mergeCell ref="AA37:AB37"/>
    <mergeCell ref="D36:L36"/>
    <mergeCell ref="D37:L37"/>
    <mergeCell ref="C29:K29"/>
    <mergeCell ref="L29:N29"/>
    <mergeCell ref="O29:Q29"/>
    <mergeCell ref="R29:T29"/>
    <mergeCell ref="AA29:AC29"/>
    <mergeCell ref="U29:Z29"/>
    <mergeCell ref="C27:K27"/>
    <mergeCell ref="L27:N27"/>
    <mergeCell ref="O27:Q27"/>
    <mergeCell ref="AA27:AC27"/>
    <mergeCell ref="C28:K28"/>
    <mergeCell ref="L28:N28"/>
    <mergeCell ref="O28:Q28"/>
    <mergeCell ref="AA28:AC28"/>
    <mergeCell ref="U27:Z27"/>
    <mergeCell ref="U28:Z28"/>
    <mergeCell ref="R27:T27"/>
    <mergeCell ref="R28:T28"/>
    <mergeCell ref="C25:K25"/>
    <mergeCell ref="L25:N25"/>
    <mergeCell ref="O25:Q25"/>
    <mergeCell ref="AA25:AC25"/>
    <mergeCell ref="C26:K26"/>
    <mergeCell ref="L26:N26"/>
    <mergeCell ref="O26:Q26"/>
    <mergeCell ref="AA26:AC26"/>
    <mergeCell ref="U25:Z25"/>
    <mergeCell ref="U26:Z26"/>
    <mergeCell ref="R25:T25"/>
    <mergeCell ref="R26:T26"/>
    <mergeCell ref="C23:K23"/>
    <mergeCell ref="L23:N23"/>
    <mergeCell ref="O23:Q23"/>
    <mergeCell ref="AA23:AC23"/>
    <mergeCell ref="C24:K24"/>
    <mergeCell ref="L24:N24"/>
    <mergeCell ref="O24:Q24"/>
    <mergeCell ref="AA24:AC24"/>
    <mergeCell ref="U23:Z23"/>
    <mergeCell ref="U24:Z24"/>
    <mergeCell ref="R23:T23"/>
    <mergeCell ref="R24:T24"/>
    <mergeCell ref="C21:K21"/>
    <mergeCell ref="L21:N21"/>
    <mergeCell ref="O21:Q21"/>
    <mergeCell ref="AA21:AC21"/>
    <mergeCell ref="C22:K22"/>
    <mergeCell ref="L22:N22"/>
    <mergeCell ref="O22:Q22"/>
    <mergeCell ref="AA22:AC22"/>
    <mergeCell ref="U21:Z21"/>
    <mergeCell ref="U22:Z22"/>
    <mergeCell ref="R21:T21"/>
    <mergeCell ref="R22:T22"/>
    <mergeCell ref="C20:K20"/>
    <mergeCell ref="L20:N20"/>
    <mergeCell ref="O20:Q20"/>
    <mergeCell ref="AA20:AC20"/>
    <mergeCell ref="U18:Z18"/>
    <mergeCell ref="U19:Z19"/>
    <mergeCell ref="U20:Z20"/>
    <mergeCell ref="R18:T18"/>
    <mergeCell ref="R19:T19"/>
    <mergeCell ref="R20:T20"/>
    <mergeCell ref="R14:T14"/>
    <mergeCell ref="R15:T15"/>
    <mergeCell ref="R16:T16"/>
    <mergeCell ref="R17:T17"/>
    <mergeCell ref="C17:K17"/>
    <mergeCell ref="AA18:AC18"/>
    <mergeCell ref="C19:K19"/>
    <mergeCell ref="L19:N19"/>
    <mergeCell ref="O19:Q19"/>
    <mergeCell ref="AA19:AC19"/>
    <mergeCell ref="L14:N14"/>
    <mergeCell ref="C14:K14"/>
    <mergeCell ref="C15:K15"/>
    <mergeCell ref="L15:N15"/>
    <mergeCell ref="O15:Q15"/>
    <mergeCell ref="AA15:AC15"/>
    <mergeCell ref="U14:Z14"/>
    <mergeCell ref="U15:Z15"/>
    <mergeCell ref="U16:Z16"/>
    <mergeCell ref="AA16:AC16"/>
    <mergeCell ref="O14:Q14"/>
    <mergeCell ref="C16:K16"/>
    <mergeCell ref="L16:N16"/>
    <mergeCell ref="O16:Q16"/>
    <mergeCell ref="A26:B26"/>
    <mergeCell ref="A27:B27"/>
    <mergeCell ref="A28:B28"/>
    <mergeCell ref="A29:B29"/>
    <mergeCell ref="A20:B20"/>
    <mergeCell ref="A21:B21"/>
    <mergeCell ref="A22:B22"/>
    <mergeCell ref="A23:B23"/>
    <mergeCell ref="A24:B24"/>
    <mergeCell ref="A25:B25"/>
    <mergeCell ref="N12:O12"/>
    <mergeCell ref="P12:AC12"/>
    <mergeCell ref="A17:B17"/>
    <mergeCell ref="A18:B18"/>
    <mergeCell ref="A19:B19"/>
    <mergeCell ref="T10:U10"/>
    <mergeCell ref="V10:W10"/>
    <mergeCell ref="A10:D10"/>
    <mergeCell ref="A11:D11"/>
    <mergeCell ref="E10:M10"/>
    <mergeCell ref="E11:M11"/>
    <mergeCell ref="C18:K18"/>
    <mergeCell ref="L18:N18"/>
    <mergeCell ref="O18:Q18"/>
    <mergeCell ref="L17:N17"/>
    <mergeCell ref="O17:Q17"/>
    <mergeCell ref="A12:D12"/>
    <mergeCell ref="E12:M12"/>
    <mergeCell ref="A15:B15"/>
    <mergeCell ref="A14:B14"/>
    <mergeCell ref="A16:B16"/>
    <mergeCell ref="AA17:AC17"/>
    <mergeCell ref="AA14:AC14"/>
    <mergeCell ref="U17:Z17"/>
    <mergeCell ref="A1:C1"/>
    <mergeCell ref="A5:D6"/>
    <mergeCell ref="E5:Q6"/>
    <mergeCell ref="R5:T5"/>
    <mergeCell ref="R6:T6"/>
    <mergeCell ref="U2:W2"/>
    <mergeCell ref="AA2:AC2"/>
    <mergeCell ref="U3:W3"/>
    <mergeCell ref="X3:Z3"/>
    <mergeCell ref="F1:X1"/>
    <mergeCell ref="Y1:AC1"/>
    <mergeCell ref="X2:Z2"/>
    <mergeCell ref="AA3:AC3"/>
    <mergeCell ref="A7:D7"/>
    <mergeCell ref="X9:AC9"/>
    <mergeCell ref="U5:AC5"/>
    <mergeCell ref="U6:AC6"/>
    <mergeCell ref="N11:Q11"/>
    <mergeCell ref="R10:S10"/>
    <mergeCell ref="E7:M7"/>
    <mergeCell ref="N7:Q7"/>
    <mergeCell ref="A8:D8"/>
    <mergeCell ref="E8:M8"/>
    <mergeCell ref="N8:Q8"/>
    <mergeCell ref="R8:Z8"/>
    <mergeCell ref="N9:Q9"/>
    <mergeCell ref="T9:U9"/>
    <mergeCell ref="X10:AC10"/>
    <mergeCell ref="N10:Q10"/>
    <mergeCell ref="V9:W9"/>
    <mergeCell ref="E9:M9"/>
    <mergeCell ref="A9:D9"/>
    <mergeCell ref="R9:S9"/>
  </mergeCells>
  <phoneticPr fontId="1"/>
  <conditionalFormatting sqref="C15:Q19 V33 X33 Q36:Y37 U5:AD6 E5:Q7 E8:M8 R8:Z8 E9:Q9 T9:U9 AD9 U3:Z3 AD3">
    <cfRule type="cellIs" dxfId="1" priority="4" operator="equal">
      <formula>0</formula>
    </cfRule>
  </conditionalFormatting>
  <pageMargins left="0.70866141732283505" right="0.70866141732283505" top="0.74803149606299202" bottom="0.74803149606299202" header="0.31496062992126" footer="0.31496062992126"/>
  <pageSetup paperSize="9" orientation="portrait" cellComments="atEnd"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01BF8B2-C2B4-42B5-8956-41899389B28C}">
            <xm:f>NOT(ISERROR(SEARCH($AE$31,A31)))</xm:f>
            <xm:f>$AE$31</xm:f>
            <x14:dxf>
              <font>
                <color rgb="FF9C0006"/>
              </font>
              <fill>
                <patternFill>
                  <bgColor rgb="FFFFC7CE"/>
                </patternFill>
              </fill>
            </x14:dxf>
          </x14:cfRule>
          <xm:sqref>A31:AC32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D83"/>
  <sheetViews>
    <sheetView showGridLines="0" view="pageBreakPreview" zoomScaleNormal="100" zoomScaleSheetLayoutView="100" workbookViewId="0">
      <selection activeCell="G7" sqref="G7:S7"/>
    </sheetView>
  </sheetViews>
  <sheetFormatPr defaultColWidth="9" defaultRowHeight="13.5"/>
  <cols>
    <col min="1" max="1" width="2.125" style="8" customWidth="1"/>
    <col min="2" max="65" width="2.25" style="8" customWidth="1"/>
    <col min="66" max="66" width="2.875" style="8" customWidth="1"/>
    <col min="67" max="67" width="14" style="8" customWidth="1"/>
    <col min="68" max="68" width="9" style="8"/>
    <col min="69" max="71" width="3" style="110" customWidth="1"/>
    <col min="72" max="74" width="9" style="8"/>
    <col min="75" max="77" width="2.625" style="8" customWidth="1"/>
    <col min="78" max="78" width="10.375" style="8" bestFit="1" customWidth="1"/>
    <col min="79" max="16384" width="9" style="8"/>
  </cols>
  <sheetData>
    <row r="1" spans="1:78" ht="19.5" thickBot="1">
      <c r="A1" s="111"/>
      <c r="B1" s="140"/>
      <c r="AH1" s="140"/>
      <c r="BN1" s="141"/>
    </row>
    <row r="2" spans="1:78" ht="15.75" customHeight="1" thickTop="1">
      <c r="A2" s="139"/>
      <c r="B2" s="112" t="s">
        <v>210</v>
      </c>
      <c r="C2" s="113"/>
      <c r="D2" s="113"/>
      <c r="E2" s="113"/>
      <c r="F2" s="113"/>
      <c r="G2" s="257" t="str">
        <f>IF(入力欄!E8="",入力欄!B8&amp;"　（"&amp;入力欄!B19&amp;"）",入力欄!B8&amp;"・"&amp;入力欄!E8&amp;"　（"&amp;入力欄!B19&amp;"）")</f>
        <v>玉藻・木太　（男子）</v>
      </c>
      <c r="H2" s="257"/>
      <c r="I2" s="257"/>
      <c r="J2" s="257"/>
      <c r="K2" s="257"/>
      <c r="L2" s="257"/>
      <c r="M2" s="257"/>
      <c r="N2" s="257"/>
      <c r="O2" s="257"/>
      <c r="P2" s="257"/>
      <c r="Q2" s="257"/>
      <c r="R2" s="257"/>
      <c r="S2" s="257"/>
      <c r="T2" s="257"/>
      <c r="U2" s="257"/>
      <c r="V2" s="257"/>
      <c r="W2" s="257"/>
      <c r="X2" s="257"/>
      <c r="Y2" s="257"/>
      <c r="Z2" s="257"/>
      <c r="AA2" s="257"/>
      <c r="AB2" s="257"/>
      <c r="AC2" s="257"/>
      <c r="AD2" s="257"/>
      <c r="AE2" s="53"/>
      <c r="AF2" s="53"/>
      <c r="AG2" s="54"/>
      <c r="AH2" s="112" t="s">
        <v>211</v>
      </c>
      <c r="AI2" s="113"/>
      <c r="AJ2" s="113"/>
      <c r="AK2" s="113"/>
      <c r="AL2" s="113"/>
      <c r="AM2" s="257" t="str">
        <f>$G$2</f>
        <v>玉藻・木太　（男子）</v>
      </c>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53"/>
      <c r="BL2" s="53"/>
      <c r="BM2" s="54"/>
      <c r="BN2" s="10"/>
      <c r="BO2" s="10"/>
      <c r="BQ2" s="283" t="s">
        <v>224</v>
      </c>
      <c r="BR2" s="283"/>
      <c r="BS2" s="283"/>
      <c r="BT2" s="283"/>
      <c r="BU2" s="283"/>
      <c r="BV2" s="283"/>
      <c r="BW2" s="283"/>
      <c r="BX2" s="283"/>
      <c r="BY2" s="283"/>
    </row>
    <row r="3" spans="1:78" ht="9" customHeight="1">
      <c r="B3" s="114" t="s">
        <v>212</v>
      </c>
      <c r="C3" s="115"/>
      <c r="D3" s="115"/>
      <c r="E3" s="115"/>
      <c r="F3" s="116"/>
      <c r="G3" s="258"/>
      <c r="H3" s="258"/>
      <c r="I3" s="258"/>
      <c r="J3" s="258"/>
      <c r="K3" s="258"/>
      <c r="L3" s="258"/>
      <c r="M3" s="258"/>
      <c r="N3" s="258"/>
      <c r="O3" s="258"/>
      <c r="P3" s="258"/>
      <c r="Q3" s="258"/>
      <c r="R3" s="258"/>
      <c r="S3" s="258"/>
      <c r="T3" s="258"/>
      <c r="U3" s="258"/>
      <c r="V3" s="258"/>
      <c r="W3" s="258"/>
      <c r="X3" s="258"/>
      <c r="Y3" s="258"/>
      <c r="Z3" s="258"/>
      <c r="AA3" s="258"/>
      <c r="AB3" s="258"/>
      <c r="AC3" s="258"/>
      <c r="AD3" s="258"/>
      <c r="AE3" s="79"/>
      <c r="AF3" s="79"/>
      <c r="AG3" s="57"/>
      <c r="AH3" s="114" t="s">
        <v>212</v>
      </c>
      <c r="AI3" s="115"/>
      <c r="AJ3" s="115"/>
      <c r="AK3" s="115"/>
      <c r="AL3" s="116"/>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79"/>
      <c r="BL3" s="79"/>
      <c r="BM3" s="57"/>
      <c r="BN3" s="10"/>
      <c r="BO3" s="10"/>
      <c r="BQ3" s="283"/>
      <c r="BR3" s="283"/>
      <c r="BS3" s="283"/>
      <c r="BT3" s="283"/>
      <c r="BU3" s="283"/>
      <c r="BV3" s="283"/>
      <c r="BW3" s="283"/>
      <c r="BX3" s="283"/>
      <c r="BY3" s="283"/>
    </row>
    <row r="4" spans="1:78" ht="104.25" customHeight="1" thickBot="1">
      <c r="B4" s="259"/>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1"/>
      <c r="AH4" s="259"/>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1"/>
      <c r="BN4" s="10"/>
      <c r="BO4" s="10"/>
      <c r="BQ4" s="283"/>
      <c r="BR4" s="283"/>
      <c r="BS4" s="283"/>
      <c r="BT4" s="283"/>
      <c r="BU4" s="283"/>
      <c r="BV4" s="283"/>
      <c r="BW4" s="283"/>
      <c r="BX4" s="283"/>
      <c r="BY4" s="283"/>
    </row>
    <row r="5" spans="1:78" ht="12.75" customHeight="1">
      <c r="B5" s="271" t="s">
        <v>213</v>
      </c>
      <c r="C5" s="272"/>
      <c r="D5" s="275" t="s">
        <v>214</v>
      </c>
      <c r="E5" s="275"/>
      <c r="F5" s="276"/>
      <c r="G5" s="269" t="s">
        <v>215</v>
      </c>
      <c r="H5" s="269"/>
      <c r="I5" s="269"/>
      <c r="J5" s="269"/>
      <c r="K5" s="269"/>
      <c r="L5" s="269"/>
      <c r="M5" s="269"/>
      <c r="N5" s="269"/>
      <c r="O5" s="269"/>
      <c r="P5" s="269"/>
      <c r="Q5" s="269"/>
      <c r="R5" s="269"/>
      <c r="S5" s="270"/>
      <c r="T5" s="271" t="s">
        <v>213</v>
      </c>
      <c r="U5" s="270"/>
      <c r="V5" s="265" t="s">
        <v>216</v>
      </c>
      <c r="W5" s="266"/>
      <c r="X5" s="269" t="s">
        <v>217</v>
      </c>
      <c r="Y5" s="269"/>
      <c r="Z5" s="269"/>
      <c r="AA5" s="269"/>
      <c r="AB5" s="269"/>
      <c r="AC5" s="269"/>
      <c r="AD5" s="269"/>
      <c r="AE5" s="269"/>
      <c r="AF5" s="269"/>
      <c r="AG5" s="270"/>
      <c r="AH5" s="271" t="s">
        <v>213</v>
      </c>
      <c r="AI5" s="272"/>
      <c r="AJ5" s="275" t="s">
        <v>214</v>
      </c>
      <c r="AK5" s="275"/>
      <c r="AL5" s="276"/>
      <c r="AM5" s="269" t="s">
        <v>215</v>
      </c>
      <c r="AN5" s="269"/>
      <c r="AO5" s="269"/>
      <c r="AP5" s="269"/>
      <c r="AQ5" s="269"/>
      <c r="AR5" s="269"/>
      <c r="AS5" s="269"/>
      <c r="AT5" s="269"/>
      <c r="AU5" s="269"/>
      <c r="AV5" s="269"/>
      <c r="AW5" s="269"/>
      <c r="AX5" s="269"/>
      <c r="AY5" s="270"/>
      <c r="AZ5" s="271" t="s">
        <v>213</v>
      </c>
      <c r="BA5" s="270"/>
      <c r="BB5" s="265" t="s">
        <v>216</v>
      </c>
      <c r="BC5" s="266"/>
      <c r="BD5" s="269" t="s">
        <v>217</v>
      </c>
      <c r="BE5" s="269"/>
      <c r="BF5" s="269"/>
      <c r="BG5" s="269"/>
      <c r="BH5" s="269"/>
      <c r="BI5" s="269"/>
      <c r="BJ5" s="269"/>
      <c r="BK5" s="269"/>
      <c r="BL5" s="269"/>
      <c r="BM5" s="270"/>
      <c r="BN5" s="10"/>
      <c r="BO5" s="136"/>
      <c r="BV5" s="10"/>
    </row>
    <row r="6" spans="1:78" ht="9" customHeight="1">
      <c r="B6" s="273"/>
      <c r="C6" s="274"/>
      <c r="D6" s="277"/>
      <c r="E6" s="277"/>
      <c r="F6" s="278"/>
      <c r="G6" s="279"/>
      <c r="H6" s="279"/>
      <c r="I6" s="279"/>
      <c r="J6" s="279"/>
      <c r="K6" s="279"/>
      <c r="L6" s="279"/>
      <c r="M6" s="279"/>
      <c r="N6" s="279"/>
      <c r="O6" s="279"/>
      <c r="P6" s="279"/>
      <c r="Q6" s="279"/>
      <c r="R6" s="279"/>
      <c r="S6" s="280"/>
      <c r="T6" s="273"/>
      <c r="U6" s="280"/>
      <c r="V6" s="267"/>
      <c r="W6" s="268"/>
      <c r="X6" s="281">
        <v>1</v>
      </c>
      <c r="Y6" s="281"/>
      <c r="Z6" s="281">
        <v>2</v>
      </c>
      <c r="AA6" s="281"/>
      <c r="AB6" s="281">
        <v>3</v>
      </c>
      <c r="AC6" s="281"/>
      <c r="AD6" s="281">
        <v>4</v>
      </c>
      <c r="AE6" s="281"/>
      <c r="AF6" s="281">
        <v>5</v>
      </c>
      <c r="AG6" s="282"/>
      <c r="AH6" s="273"/>
      <c r="AI6" s="274"/>
      <c r="AJ6" s="277"/>
      <c r="AK6" s="277"/>
      <c r="AL6" s="278"/>
      <c r="AM6" s="279"/>
      <c r="AN6" s="279"/>
      <c r="AO6" s="279"/>
      <c r="AP6" s="279"/>
      <c r="AQ6" s="279"/>
      <c r="AR6" s="279"/>
      <c r="AS6" s="279"/>
      <c r="AT6" s="279"/>
      <c r="AU6" s="279"/>
      <c r="AV6" s="279"/>
      <c r="AW6" s="279"/>
      <c r="AX6" s="279"/>
      <c r="AY6" s="280"/>
      <c r="AZ6" s="273"/>
      <c r="BA6" s="280"/>
      <c r="BB6" s="267"/>
      <c r="BC6" s="268"/>
      <c r="BD6" s="281">
        <v>1</v>
      </c>
      <c r="BE6" s="281"/>
      <c r="BF6" s="281">
        <v>2</v>
      </c>
      <c r="BG6" s="281"/>
      <c r="BH6" s="281">
        <v>3</v>
      </c>
      <c r="BI6" s="281"/>
      <c r="BJ6" s="281">
        <v>4</v>
      </c>
      <c r="BK6" s="281"/>
      <c r="BL6" s="281">
        <v>5</v>
      </c>
      <c r="BM6" s="282"/>
      <c r="BN6" s="10"/>
      <c r="BQ6" s="231" t="s">
        <v>218</v>
      </c>
      <c r="BR6" s="231"/>
      <c r="BS6" s="231"/>
      <c r="BT6" s="231"/>
      <c r="BU6" s="231"/>
      <c r="BV6" s="10"/>
    </row>
    <row r="7" spans="1:78" ht="21" customHeight="1">
      <c r="B7" s="246">
        <v>1</v>
      </c>
      <c r="C7" s="211"/>
      <c r="D7" s="117">
        <f>IF($BO49="*","",$BQ49)</f>
        <v>5</v>
      </c>
      <c r="E7" s="118">
        <f>IF($BO49="*","",$BR49)</f>
        <v>6</v>
      </c>
      <c r="F7" s="109" t="str">
        <f>IF($BO49="*","",$BS49)</f>
        <v>3</v>
      </c>
      <c r="G7" s="247" t="str">
        <f>IF($BO49="*","",$BP49)</f>
        <v>大原 真優</v>
      </c>
      <c r="H7" s="247"/>
      <c r="I7" s="247"/>
      <c r="J7" s="247"/>
      <c r="K7" s="247"/>
      <c r="L7" s="247"/>
      <c r="M7" s="247"/>
      <c r="N7" s="247"/>
      <c r="O7" s="247"/>
      <c r="P7" s="247"/>
      <c r="Q7" s="247"/>
      <c r="R7" s="247"/>
      <c r="S7" s="247"/>
      <c r="T7" s="248">
        <f>IF($BO$49="*","",IF($BO$49=100,"00",$BO$49))</f>
        <v>0</v>
      </c>
      <c r="U7" s="249"/>
      <c r="V7" s="250"/>
      <c r="W7" s="251"/>
      <c r="X7" s="246"/>
      <c r="Y7" s="211"/>
      <c r="Z7" s="188"/>
      <c r="AA7" s="211"/>
      <c r="AB7" s="188"/>
      <c r="AC7" s="211"/>
      <c r="AD7" s="188"/>
      <c r="AE7" s="211"/>
      <c r="AF7" s="210"/>
      <c r="AG7" s="252"/>
      <c r="AH7" s="246">
        <v>1</v>
      </c>
      <c r="AI7" s="211"/>
      <c r="AJ7" s="117">
        <f>IF($BO49="*","",$BQ49)</f>
        <v>5</v>
      </c>
      <c r="AK7" s="118">
        <f>IF($BO49="*","",$BR49)</f>
        <v>6</v>
      </c>
      <c r="AL7" s="109" t="str">
        <f>IF($BO49="*","",$BS49)</f>
        <v>3</v>
      </c>
      <c r="AM7" s="247" t="str">
        <f>IF($BO49="*","",$BP49)</f>
        <v>大原 真優</v>
      </c>
      <c r="AN7" s="247"/>
      <c r="AO7" s="247"/>
      <c r="AP7" s="247"/>
      <c r="AQ7" s="247"/>
      <c r="AR7" s="247"/>
      <c r="AS7" s="247"/>
      <c r="AT7" s="247"/>
      <c r="AU7" s="247"/>
      <c r="AV7" s="247"/>
      <c r="AW7" s="247"/>
      <c r="AX7" s="247"/>
      <c r="AY7" s="247"/>
      <c r="AZ7" s="248">
        <f>IF($BO$49="*","",IF($BO$49=100,"00",$BO$49))</f>
        <v>0</v>
      </c>
      <c r="BA7" s="249"/>
      <c r="BB7" s="250"/>
      <c r="BC7" s="251"/>
      <c r="BD7" s="246"/>
      <c r="BE7" s="211"/>
      <c r="BF7" s="188"/>
      <c r="BG7" s="211"/>
      <c r="BH7" s="188"/>
      <c r="BI7" s="211"/>
      <c r="BJ7" s="188"/>
      <c r="BK7" s="211"/>
      <c r="BL7" s="210"/>
      <c r="BM7" s="252"/>
      <c r="BN7" s="10"/>
      <c r="BO7" s="136"/>
      <c r="BP7" s="119"/>
      <c r="BQ7" s="231"/>
      <c r="BR7" s="231"/>
      <c r="BS7" s="231"/>
      <c r="BT7" s="231"/>
      <c r="BU7" s="231"/>
      <c r="BV7" s="119"/>
      <c r="BW7" s="120"/>
      <c r="BX7" s="120"/>
      <c r="BY7" s="120"/>
      <c r="BZ7" s="120"/>
    </row>
    <row r="8" spans="1:78" ht="21" customHeight="1">
      <c r="B8" s="246">
        <v>2</v>
      </c>
      <c r="C8" s="211"/>
      <c r="D8" s="117">
        <f t="shared" ref="D8:D11" si="0">IF($BO50="*","",$BQ50)</f>
        <v>2</v>
      </c>
      <c r="E8" s="118">
        <f t="shared" ref="E8:E11" si="1">IF($BO50="*","",$BR50)</f>
        <v>8</v>
      </c>
      <c r="F8" s="109" t="str">
        <f t="shared" ref="F8:F11" si="2">IF($BO50="*","",$BS50)</f>
        <v>6</v>
      </c>
      <c r="G8" s="247" t="str">
        <f t="shared" ref="G8:G11" si="3">IF($BO50="*","",$BP50)</f>
        <v>片岡 大二</v>
      </c>
      <c r="H8" s="247"/>
      <c r="I8" s="247"/>
      <c r="J8" s="247"/>
      <c r="K8" s="247"/>
      <c r="L8" s="247"/>
      <c r="M8" s="247"/>
      <c r="N8" s="247"/>
      <c r="O8" s="247"/>
      <c r="P8" s="247"/>
      <c r="Q8" s="247"/>
      <c r="R8" s="247"/>
      <c r="S8" s="247"/>
      <c r="T8" s="248">
        <f>IF($BO$50="*","",IF($BO$50=100,"00",$BO$50))</f>
        <v>20</v>
      </c>
      <c r="U8" s="249"/>
      <c r="V8" s="250"/>
      <c r="W8" s="251"/>
      <c r="X8" s="246"/>
      <c r="Y8" s="211"/>
      <c r="Z8" s="188"/>
      <c r="AA8" s="211"/>
      <c r="AB8" s="188"/>
      <c r="AC8" s="211"/>
      <c r="AD8" s="188"/>
      <c r="AE8" s="211"/>
      <c r="AF8" s="210"/>
      <c r="AG8" s="252"/>
      <c r="AH8" s="246">
        <v>2</v>
      </c>
      <c r="AI8" s="211"/>
      <c r="AJ8" s="117">
        <f t="shared" ref="AJ8:AJ11" si="4">IF($BO50="*","",$BQ50)</f>
        <v>2</v>
      </c>
      <c r="AK8" s="118">
        <f t="shared" ref="AK8:AK11" si="5">IF($BO50="*","",$BR50)</f>
        <v>8</v>
      </c>
      <c r="AL8" s="109" t="str">
        <f t="shared" ref="AL8:AL11" si="6">IF($BO50="*","",$BS50)</f>
        <v>6</v>
      </c>
      <c r="AM8" s="247" t="str">
        <f t="shared" ref="AM8:AM11" si="7">IF($BO50="*","",$BP50)</f>
        <v>片岡 大二</v>
      </c>
      <c r="AN8" s="247"/>
      <c r="AO8" s="247"/>
      <c r="AP8" s="247"/>
      <c r="AQ8" s="247"/>
      <c r="AR8" s="247"/>
      <c r="AS8" s="247"/>
      <c r="AT8" s="247"/>
      <c r="AU8" s="247"/>
      <c r="AV8" s="247"/>
      <c r="AW8" s="247"/>
      <c r="AX8" s="247"/>
      <c r="AY8" s="247"/>
      <c r="AZ8" s="248">
        <f>IF($BO$50="*","",IF($BO$50=100,"00",$BO$50))</f>
        <v>20</v>
      </c>
      <c r="BA8" s="249"/>
      <c r="BB8" s="250"/>
      <c r="BC8" s="251"/>
      <c r="BD8" s="246"/>
      <c r="BE8" s="211"/>
      <c r="BF8" s="188"/>
      <c r="BG8" s="211"/>
      <c r="BH8" s="188"/>
      <c r="BI8" s="211"/>
      <c r="BJ8" s="188"/>
      <c r="BK8" s="211"/>
      <c r="BL8" s="210"/>
      <c r="BM8" s="252"/>
      <c r="BN8" s="10"/>
      <c r="BP8" s="119"/>
      <c r="BQ8" s="231"/>
      <c r="BR8" s="231"/>
      <c r="BS8" s="231"/>
      <c r="BT8" s="231"/>
      <c r="BU8" s="231"/>
      <c r="BV8" s="119"/>
      <c r="BW8" s="120"/>
      <c r="BX8" s="120"/>
      <c r="BY8" s="120"/>
      <c r="BZ8" s="120"/>
    </row>
    <row r="9" spans="1:78" ht="21" customHeight="1">
      <c r="B9" s="246">
        <v>3</v>
      </c>
      <c r="C9" s="211"/>
      <c r="D9" s="117">
        <f t="shared" si="0"/>
        <v>7</v>
      </c>
      <c r="E9" s="118">
        <f t="shared" si="1"/>
        <v>5</v>
      </c>
      <c r="F9" s="109" t="str">
        <f t="shared" si="2"/>
        <v>0</v>
      </c>
      <c r="G9" s="247" t="str">
        <f t="shared" si="3"/>
        <v>平田 悠生</v>
      </c>
      <c r="H9" s="247"/>
      <c r="I9" s="247"/>
      <c r="J9" s="247"/>
      <c r="K9" s="247"/>
      <c r="L9" s="247"/>
      <c r="M9" s="247"/>
      <c r="N9" s="247"/>
      <c r="O9" s="247"/>
      <c r="P9" s="247"/>
      <c r="Q9" s="247"/>
      <c r="R9" s="247"/>
      <c r="S9" s="247"/>
      <c r="T9" s="248">
        <f>IF($BO$51="*","",IF($BO$51=100,"00",$BO$51))</f>
        <v>22</v>
      </c>
      <c r="U9" s="249"/>
      <c r="V9" s="250"/>
      <c r="W9" s="251"/>
      <c r="X9" s="246"/>
      <c r="Y9" s="211"/>
      <c r="Z9" s="188"/>
      <c r="AA9" s="211"/>
      <c r="AB9" s="188"/>
      <c r="AC9" s="211"/>
      <c r="AD9" s="188"/>
      <c r="AE9" s="211"/>
      <c r="AF9" s="210"/>
      <c r="AG9" s="252"/>
      <c r="AH9" s="246">
        <v>3</v>
      </c>
      <c r="AI9" s="211"/>
      <c r="AJ9" s="117">
        <f t="shared" si="4"/>
        <v>7</v>
      </c>
      <c r="AK9" s="118">
        <f t="shared" si="5"/>
        <v>5</v>
      </c>
      <c r="AL9" s="109" t="str">
        <f t="shared" si="6"/>
        <v>0</v>
      </c>
      <c r="AM9" s="247" t="str">
        <f t="shared" si="7"/>
        <v>平田 悠生</v>
      </c>
      <c r="AN9" s="247"/>
      <c r="AO9" s="247"/>
      <c r="AP9" s="247"/>
      <c r="AQ9" s="247"/>
      <c r="AR9" s="247"/>
      <c r="AS9" s="247"/>
      <c r="AT9" s="247"/>
      <c r="AU9" s="247"/>
      <c r="AV9" s="247"/>
      <c r="AW9" s="247"/>
      <c r="AX9" s="247"/>
      <c r="AY9" s="247"/>
      <c r="AZ9" s="248">
        <f>IF($BO$51="*","",IF($BO$51=100,"00",$BO$51))</f>
        <v>22</v>
      </c>
      <c r="BA9" s="249"/>
      <c r="BB9" s="250"/>
      <c r="BC9" s="251"/>
      <c r="BD9" s="246"/>
      <c r="BE9" s="211"/>
      <c r="BF9" s="188"/>
      <c r="BG9" s="211"/>
      <c r="BH9" s="188"/>
      <c r="BI9" s="211"/>
      <c r="BJ9" s="188"/>
      <c r="BK9" s="211"/>
      <c r="BL9" s="210"/>
      <c r="BM9" s="252"/>
      <c r="BN9" s="10"/>
      <c r="BP9" s="119"/>
      <c r="BQ9" s="231"/>
      <c r="BR9" s="231"/>
      <c r="BS9" s="231"/>
      <c r="BT9" s="231"/>
      <c r="BU9" s="231"/>
      <c r="BV9" s="119"/>
      <c r="BW9" s="120"/>
      <c r="BX9" s="120"/>
      <c r="BY9" s="120"/>
      <c r="BZ9" s="120"/>
    </row>
    <row r="10" spans="1:78" ht="21" customHeight="1">
      <c r="B10" s="246">
        <v>4</v>
      </c>
      <c r="C10" s="211"/>
      <c r="D10" s="117">
        <f t="shared" si="0"/>
        <v>7</v>
      </c>
      <c r="E10" s="118">
        <f t="shared" si="1"/>
        <v>5</v>
      </c>
      <c r="F10" s="109" t="str">
        <f t="shared" si="2"/>
        <v>2</v>
      </c>
      <c r="G10" s="247" t="str">
        <f t="shared" si="3"/>
        <v>遠藤 優太</v>
      </c>
      <c r="H10" s="247"/>
      <c r="I10" s="247"/>
      <c r="J10" s="247"/>
      <c r="K10" s="247"/>
      <c r="L10" s="247"/>
      <c r="M10" s="247"/>
      <c r="N10" s="247"/>
      <c r="O10" s="247"/>
      <c r="P10" s="247"/>
      <c r="Q10" s="247"/>
      <c r="R10" s="247"/>
      <c r="S10" s="247"/>
      <c r="T10" s="248">
        <f>IF($BO$52="*","",IF($BO$52=100,"00",$BO$52))</f>
        <v>24</v>
      </c>
      <c r="U10" s="249"/>
      <c r="V10" s="250"/>
      <c r="W10" s="251"/>
      <c r="X10" s="246"/>
      <c r="Y10" s="211"/>
      <c r="Z10" s="188"/>
      <c r="AA10" s="211"/>
      <c r="AB10" s="188"/>
      <c r="AC10" s="211"/>
      <c r="AD10" s="188"/>
      <c r="AE10" s="211"/>
      <c r="AF10" s="210"/>
      <c r="AG10" s="252"/>
      <c r="AH10" s="246">
        <v>4</v>
      </c>
      <c r="AI10" s="211"/>
      <c r="AJ10" s="117">
        <f t="shared" si="4"/>
        <v>7</v>
      </c>
      <c r="AK10" s="118">
        <f t="shared" si="5"/>
        <v>5</v>
      </c>
      <c r="AL10" s="109" t="str">
        <f t="shared" si="6"/>
        <v>2</v>
      </c>
      <c r="AM10" s="247" t="str">
        <f t="shared" si="7"/>
        <v>遠藤 優太</v>
      </c>
      <c r="AN10" s="247"/>
      <c r="AO10" s="247"/>
      <c r="AP10" s="247"/>
      <c r="AQ10" s="247"/>
      <c r="AR10" s="247"/>
      <c r="AS10" s="247"/>
      <c r="AT10" s="247"/>
      <c r="AU10" s="247"/>
      <c r="AV10" s="247"/>
      <c r="AW10" s="247"/>
      <c r="AX10" s="247"/>
      <c r="AY10" s="247"/>
      <c r="AZ10" s="248">
        <f>IF($BO$52="*","",IF($BO$52=100,"00",$BO$52))</f>
        <v>24</v>
      </c>
      <c r="BA10" s="249"/>
      <c r="BB10" s="250"/>
      <c r="BC10" s="251"/>
      <c r="BD10" s="246"/>
      <c r="BE10" s="211"/>
      <c r="BF10" s="188"/>
      <c r="BG10" s="211"/>
      <c r="BH10" s="188"/>
      <c r="BI10" s="211"/>
      <c r="BJ10" s="188"/>
      <c r="BK10" s="211"/>
      <c r="BL10" s="210"/>
      <c r="BM10" s="252"/>
      <c r="BN10" s="10"/>
      <c r="BP10" s="119"/>
      <c r="BQ10" s="119"/>
      <c r="BR10" s="119"/>
      <c r="BS10" s="119"/>
      <c r="BT10" s="119"/>
      <c r="BU10" s="119"/>
      <c r="BV10" s="119"/>
      <c r="BW10" s="120"/>
      <c r="BX10" s="120"/>
      <c r="BY10" s="120"/>
      <c r="BZ10" s="120"/>
    </row>
    <row r="11" spans="1:78" ht="21" customHeight="1">
      <c r="B11" s="246">
        <v>5</v>
      </c>
      <c r="C11" s="211"/>
      <c r="D11" s="117">
        <f t="shared" si="0"/>
        <v>1</v>
      </c>
      <c r="E11" s="118">
        <f t="shared" si="1"/>
        <v>8</v>
      </c>
      <c r="F11" s="109" t="str">
        <f t="shared" si="2"/>
        <v>2</v>
      </c>
      <c r="G11" s="247" t="str">
        <f t="shared" si="3"/>
        <v>鶴身 桜助</v>
      </c>
      <c r="H11" s="247"/>
      <c r="I11" s="247"/>
      <c r="J11" s="247"/>
      <c r="K11" s="247"/>
      <c r="L11" s="247"/>
      <c r="M11" s="247"/>
      <c r="N11" s="247"/>
      <c r="O11" s="247"/>
      <c r="P11" s="247"/>
      <c r="Q11" s="247"/>
      <c r="R11" s="247"/>
      <c r="S11" s="247"/>
      <c r="T11" s="248">
        <f>IF($BO$53="*","",IF($BO$53=100,"00",$BO$53))</f>
        <v>26</v>
      </c>
      <c r="U11" s="249"/>
      <c r="V11" s="250"/>
      <c r="W11" s="251"/>
      <c r="X11" s="246"/>
      <c r="Y11" s="211"/>
      <c r="Z11" s="188"/>
      <c r="AA11" s="211"/>
      <c r="AB11" s="188"/>
      <c r="AC11" s="211"/>
      <c r="AD11" s="188"/>
      <c r="AE11" s="211"/>
      <c r="AF11" s="210"/>
      <c r="AG11" s="252"/>
      <c r="AH11" s="246">
        <v>5</v>
      </c>
      <c r="AI11" s="211"/>
      <c r="AJ11" s="117">
        <f t="shared" si="4"/>
        <v>1</v>
      </c>
      <c r="AK11" s="118">
        <f t="shared" si="5"/>
        <v>8</v>
      </c>
      <c r="AL11" s="109" t="str">
        <f t="shared" si="6"/>
        <v>2</v>
      </c>
      <c r="AM11" s="247" t="str">
        <f t="shared" si="7"/>
        <v>鶴身 桜助</v>
      </c>
      <c r="AN11" s="247"/>
      <c r="AO11" s="247"/>
      <c r="AP11" s="247"/>
      <c r="AQ11" s="247"/>
      <c r="AR11" s="247"/>
      <c r="AS11" s="247"/>
      <c r="AT11" s="247"/>
      <c r="AU11" s="247"/>
      <c r="AV11" s="247"/>
      <c r="AW11" s="247"/>
      <c r="AX11" s="247"/>
      <c r="AY11" s="247"/>
      <c r="AZ11" s="248">
        <f>IF($BO$53="*","",IF($BO$53=100,"00",$BO$53))</f>
        <v>26</v>
      </c>
      <c r="BA11" s="249"/>
      <c r="BB11" s="250"/>
      <c r="BC11" s="251"/>
      <c r="BD11" s="246"/>
      <c r="BE11" s="211"/>
      <c r="BF11" s="188"/>
      <c r="BG11" s="211"/>
      <c r="BH11" s="188"/>
      <c r="BI11" s="211"/>
      <c r="BJ11" s="188"/>
      <c r="BK11" s="211"/>
      <c r="BL11" s="210"/>
      <c r="BM11" s="252"/>
      <c r="BN11" s="10"/>
      <c r="BP11" s="119"/>
      <c r="BQ11" s="119"/>
      <c r="BR11" s="119"/>
      <c r="BS11" s="119"/>
      <c r="BT11" s="119"/>
      <c r="BU11" s="119"/>
      <c r="BV11" s="119"/>
      <c r="BW11" s="120"/>
      <c r="BX11" s="120"/>
      <c r="BY11" s="120"/>
      <c r="BZ11" s="120"/>
    </row>
    <row r="12" spans="1:78" ht="21" customHeight="1">
      <c r="B12" s="246">
        <v>6</v>
      </c>
      <c r="C12" s="211"/>
      <c r="D12" s="117">
        <f>IF($BO$54="*","",$BQ$54)</f>
        <v>4</v>
      </c>
      <c r="E12" s="118">
        <f>IF($BO$54="*","",$BR$54)</f>
        <v>2</v>
      </c>
      <c r="F12" s="147" t="str">
        <f>IF($BO$54="*","",$BS$54)</f>
        <v>7</v>
      </c>
      <c r="G12" s="247" t="str">
        <f>IF($BO$54="*","",$BP$54)</f>
        <v>宮脇 柚月</v>
      </c>
      <c r="H12" s="247"/>
      <c r="I12" s="247"/>
      <c r="J12" s="247"/>
      <c r="K12" s="247"/>
      <c r="L12" s="247"/>
      <c r="M12" s="247"/>
      <c r="N12" s="247"/>
      <c r="O12" s="247"/>
      <c r="P12" s="247"/>
      <c r="Q12" s="247"/>
      <c r="R12" s="247"/>
      <c r="S12" s="247"/>
      <c r="T12" s="248">
        <f>IF($BO$54="*","",IF($BO$54=100,"00",$BO$54))</f>
        <v>47</v>
      </c>
      <c r="U12" s="249"/>
      <c r="V12" s="250"/>
      <c r="W12" s="251"/>
      <c r="X12" s="246"/>
      <c r="Y12" s="211"/>
      <c r="Z12" s="188"/>
      <c r="AA12" s="211"/>
      <c r="AB12" s="188"/>
      <c r="AC12" s="211"/>
      <c r="AD12" s="188"/>
      <c r="AE12" s="211"/>
      <c r="AF12" s="210"/>
      <c r="AG12" s="252"/>
      <c r="AH12" s="246">
        <v>6</v>
      </c>
      <c r="AI12" s="211"/>
      <c r="AJ12" s="117">
        <f>IF($BO$54="*","",$BQ$54)</f>
        <v>4</v>
      </c>
      <c r="AK12" s="118">
        <f>IF($BO$54="*","",$BR$54)</f>
        <v>2</v>
      </c>
      <c r="AL12" s="147" t="str">
        <f>IF($BO$54="*","",$BS$54)</f>
        <v>7</v>
      </c>
      <c r="AM12" s="247" t="str">
        <f>IF($BO$54="*","",$BP$54)</f>
        <v>宮脇 柚月</v>
      </c>
      <c r="AN12" s="247"/>
      <c r="AO12" s="247"/>
      <c r="AP12" s="247"/>
      <c r="AQ12" s="247"/>
      <c r="AR12" s="247"/>
      <c r="AS12" s="247"/>
      <c r="AT12" s="247"/>
      <c r="AU12" s="247"/>
      <c r="AV12" s="247"/>
      <c r="AW12" s="247"/>
      <c r="AX12" s="247"/>
      <c r="AY12" s="247"/>
      <c r="AZ12" s="248">
        <f>IF($BO$54="*","",IF($BO$54=100,"00",$BO$54))</f>
        <v>47</v>
      </c>
      <c r="BA12" s="249"/>
      <c r="BB12" s="250"/>
      <c r="BC12" s="251"/>
      <c r="BD12" s="246"/>
      <c r="BE12" s="211"/>
      <c r="BF12" s="188"/>
      <c r="BG12" s="211"/>
      <c r="BH12" s="188"/>
      <c r="BI12" s="211"/>
      <c r="BJ12" s="188"/>
      <c r="BK12" s="211"/>
      <c r="BL12" s="210"/>
      <c r="BM12" s="252"/>
      <c r="BN12" s="10"/>
      <c r="BP12" s="119"/>
      <c r="BQ12" s="119"/>
      <c r="BR12" s="119"/>
      <c r="BS12" s="119"/>
      <c r="BT12" s="119"/>
      <c r="BU12" s="119"/>
      <c r="BV12" s="119"/>
      <c r="BW12" s="120"/>
      <c r="BX12" s="120"/>
      <c r="BY12" s="120"/>
      <c r="BZ12" s="120"/>
    </row>
    <row r="13" spans="1:78" ht="21" customHeight="1">
      <c r="B13" s="246">
        <v>7</v>
      </c>
      <c r="C13" s="211"/>
      <c r="D13" s="117">
        <f>IF($BO$55="*","",$BQ$55)</f>
        <v>8</v>
      </c>
      <c r="E13" s="118">
        <f>IF($BO$55="*","",$BR$55)</f>
        <v>6</v>
      </c>
      <c r="F13" s="147" t="str">
        <f>IF($BO$55="*","",$BS$55)</f>
        <v>0</v>
      </c>
      <c r="G13" s="247" t="str">
        <f>IF($BO$55="*","",$BP$55)</f>
        <v>中山 晴矢</v>
      </c>
      <c r="H13" s="247"/>
      <c r="I13" s="247"/>
      <c r="J13" s="247"/>
      <c r="K13" s="247"/>
      <c r="L13" s="247"/>
      <c r="M13" s="247"/>
      <c r="N13" s="247"/>
      <c r="O13" s="247"/>
      <c r="P13" s="247"/>
      <c r="Q13" s="247"/>
      <c r="R13" s="247"/>
      <c r="S13" s="247"/>
      <c r="T13" s="248">
        <f>IF($BO$55="*","",IF($BO$55=100,"00",$BO$55))</f>
        <v>51</v>
      </c>
      <c r="U13" s="249"/>
      <c r="V13" s="250"/>
      <c r="W13" s="251"/>
      <c r="X13" s="246"/>
      <c r="Y13" s="211"/>
      <c r="Z13" s="188"/>
      <c r="AA13" s="211"/>
      <c r="AB13" s="188"/>
      <c r="AC13" s="211"/>
      <c r="AD13" s="188"/>
      <c r="AE13" s="211"/>
      <c r="AF13" s="210"/>
      <c r="AG13" s="252"/>
      <c r="AH13" s="246">
        <v>7</v>
      </c>
      <c r="AI13" s="211"/>
      <c r="AJ13" s="117">
        <f>IF($BO$55="*","",$BQ$55)</f>
        <v>8</v>
      </c>
      <c r="AK13" s="118">
        <f>IF($BO$55="*","",$BR$55)</f>
        <v>6</v>
      </c>
      <c r="AL13" s="147" t="str">
        <f>IF($BO$55="*","",$BS$55)</f>
        <v>0</v>
      </c>
      <c r="AM13" s="247" t="str">
        <f>IF($BO$55="*","",$BP$55)</f>
        <v>中山 晴矢</v>
      </c>
      <c r="AN13" s="247"/>
      <c r="AO13" s="247"/>
      <c r="AP13" s="247"/>
      <c r="AQ13" s="247"/>
      <c r="AR13" s="247"/>
      <c r="AS13" s="247"/>
      <c r="AT13" s="247"/>
      <c r="AU13" s="247"/>
      <c r="AV13" s="247"/>
      <c r="AW13" s="247"/>
      <c r="AX13" s="247"/>
      <c r="AY13" s="247"/>
      <c r="AZ13" s="248">
        <f>IF($BO$55="*","",IF($BO$55=100,"00",$BO$55))</f>
        <v>51</v>
      </c>
      <c r="BA13" s="249"/>
      <c r="BB13" s="250"/>
      <c r="BC13" s="251"/>
      <c r="BD13" s="246"/>
      <c r="BE13" s="211"/>
      <c r="BF13" s="188"/>
      <c r="BG13" s="211"/>
      <c r="BH13" s="188"/>
      <c r="BI13" s="211"/>
      <c r="BJ13" s="188"/>
      <c r="BK13" s="211"/>
      <c r="BL13" s="210"/>
      <c r="BM13" s="252"/>
      <c r="BN13" s="10"/>
    </row>
    <row r="14" spans="1:78" ht="21" customHeight="1">
      <c r="B14" s="246">
        <v>8</v>
      </c>
      <c r="C14" s="211"/>
      <c r="D14" s="117">
        <f>IF($BO$56="*","",$BQ$56)</f>
        <v>7</v>
      </c>
      <c r="E14" s="118">
        <f>IF($BO$56="*","",$BR$56)</f>
        <v>7</v>
      </c>
      <c r="F14" s="147" t="str">
        <f>IF($BO$56="*","",$BS$56)</f>
        <v>4</v>
      </c>
      <c r="G14" s="247" t="str">
        <f>IF($BO$56="*","",$BP$56)</f>
        <v>小笠原 良介</v>
      </c>
      <c r="H14" s="247"/>
      <c r="I14" s="247"/>
      <c r="J14" s="247"/>
      <c r="K14" s="247"/>
      <c r="L14" s="247"/>
      <c r="M14" s="247"/>
      <c r="N14" s="247"/>
      <c r="O14" s="247"/>
      <c r="P14" s="247"/>
      <c r="Q14" s="247"/>
      <c r="R14" s="247"/>
      <c r="S14" s="247"/>
      <c r="T14" s="248">
        <f>IF($BO$56="*","",IF($BO$56=100,"00",$BO$56))</f>
        <v>52</v>
      </c>
      <c r="U14" s="249"/>
      <c r="V14" s="250"/>
      <c r="W14" s="251"/>
      <c r="X14" s="246"/>
      <c r="Y14" s="211"/>
      <c r="Z14" s="188"/>
      <c r="AA14" s="211"/>
      <c r="AB14" s="188"/>
      <c r="AC14" s="211"/>
      <c r="AD14" s="188"/>
      <c r="AE14" s="211"/>
      <c r="AF14" s="210"/>
      <c r="AG14" s="252"/>
      <c r="AH14" s="246">
        <v>8</v>
      </c>
      <c r="AI14" s="211"/>
      <c r="AJ14" s="117">
        <f>IF($BO$56="*","",$BQ$56)</f>
        <v>7</v>
      </c>
      <c r="AK14" s="118">
        <f>IF($BO$56="*","",$BR$56)</f>
        <v>7</v>
      </c>
      <c r="AL14" s="147" t="str">
        <f>IF($BO$56="*","",$BS$56)</f>
        <v>4</v>
      </c>
      <c r="AM14" s="247" t="str">
        <f>IF($BO$56="*","",$BP$56)</f>
        <v>小笠原 良介</v>
      </c>
      <c r="AN14" s="247"/>
      <c r="AO14" s="247"/>
      <c r="AP14" s="247"/>
      <c r="AQ14" s="247"/>
      <c r="AR14" s="247"/>
      <c r="AS14" s="247"/>
      <c r="AT14" s="247"/>
      <c r="AU14" s="247"/>
      <c r="AV14" s="247"/>
      <c r="AW14" s="247"/>
      <c r="AX14" s="247"/>
      <c r="AY14" s="247"/>
      <c r="AZ14" s="248">
        <f>IF($BO$56="*","",IF($BO$56=100,"00",$BO$56))</f>
        <v>52</v>
      </c>
      <c r="BA14" s="249"/>
      <c r="BB14" s="250"/>
      <c r="BC14" s="251"/>
      <c r="BD14" s="246"/>
      <c r="BE14" s="211"/>
      <c r="BF14" s="188"/>
      <c r="BG14" s="211"/>
      <c r="BH14" s="188"/>
      <c r="BI14" s="211"/>
      <c r="BJ14" s="188"/>
      <c r="BK14" s="211"/>
      <c r="BL14" s="210"/>
      <c r="BM14" s="252"/>
    </row>
    <row r="15" spans="1:78" ht="21" customHeight="1">
      <c r="B15" s="246">
        <v>9</v>
      </c>
      <c r="C15" s="211"/>
      <c r="D15" s="117">
        <f>IF($BO$57="*","",$BQ$57)</f>
        <v>2</v>
      </c>
      <c r="E15" s="118">
        <f>IF($BO$57="*","",$BR$57)</f>
        <v>6</v>
      </c>
      <c r="F15" s="147" t="str">
        <f>IF($BO$57="*","",$BS$57)</f>
        <v>0</v>
      </c>
      <c r="G15" s="247" t="str">
        <f>IF($BO$57="*","",$BP$57)</f>
        <v>高木 滉翔</v>
      </c>
      <c r="H15" s="247"/>
      <c r="I15" s="247"/>
      <c r="J15" s="247"/>
      <c r="K15" s="247"/>
      <c r="L15" s="247"/>
      <c r="M15" s="247"/>
      <c r="N15" s="247"/>
      <c r="O15" s="247"/>
      <c r="P15" s="247"/>
      <c r="Q15" s="247"/>
      <c r="R15" s="247"/>
      <c r="S15" s="247"/>
      <c r="T15" s="248">
        <f>IF($BO$57="*","",IF($BO$57=100,"00",$BO$57))</f>
        <v>55</v>
      </c>
      <c r="U15" s="249"/>
      <c r="V15" s="250"/>
      <c r="W15" s="251"/>
      <c r="X15" s="246"/>
      <c r="Y15" s="211"/>
      <c r="Z15" s="188"/>
      <c r="AA15" s="211"/>
      <c r="AB15" s="188"/>
      <c r="AC15" s="211"/>
      <c r="AD15" s="188"/>
      <c r="AE15" s="211"/>
      <c r="AF15" s="210"/>
      <c r="AG15" s="252"/>
      <c r="AH15" s="246">
        <v>9</v>
      </c>
      <c r="AI15" s="211"/>
      <c r="AJ15" s="117">
        <f>IF($BO$57="*","",$BQ$57)</f>
        <v>2</v>
      </c>
      <c r="AK15" s="118">
        <f>IF($BO$57="*","",$BR$57)</f>
        <v>6</v>
      </c>
      <c r="AL15" s="147" t="str">
        <f>IF($BO$57="*","",$BS$57)</f>
        <v>0</v>
      </c>
      <c r="AM15" s="247" t="str">
        <f>IF($BO$57="*","",$BP$57)</f>
        <v>高木 滉翔</v>
      </c>
      <c r="AN15" s="247"/>
      <c r="AO15" s="247"/>
      <c r="AP15" s="247"/>
      <c r="AQ15" s="247"/>
      <c r="AR15" s="247"/>
      <c r="AS15" s="247"/>
      <c r="AT15" s="247"/>
      <c r="AU15" s="247"/>
      <c r="AV15" s="247"/>
      <c r="AW15" s="247"/>
      <c r="AX15" s="247"/>
      <c r="AY15" s="247"/>
      <c r="AZ15" s="248">
        <f>IF($BO$57="*","",IF($BO$57=100,"00",$BO$57))</f>
        <v>55</v>
      </c>
      <c r="BA15" s="249"/>
      <c r="BB15" s="250"/>
      <c r="BC15" s="251"/>
      <c r="BD15" s="246"/>
      <c r="BE15" s="211"/>
      <c r="BF15" s="188"/>
      <c r="BG15" s="211"/>
      <c r="BH15" s="188"/>
      <c r="BI15" s="211"/>
      <c r="BJ15" s="188"/>
      <c r="BK15" s="211"/>
      <c r="BL15" s="210"/>
      <c r="BM15" s="252"/>
    </row>
    <row r="16" spans="1:78" ht="21" customHeight="1">
      <c r="B16" s="246">
        <v>10</v>
      </c>
      <c r="C16" s="211"/>
      <c r="D16" s="117">
        <f>IF($BO$58="*","",$BQ$58)</f>
        <v>8</v>
      </c>
      <c r="E16" s="118">
        <f>IF($BO$58="*","",$BR$58)</f>
        <v>8</v>
      </c>
      <c r="F16" s="147" t="str">
        <f>IF($BO$58="*","",$BS$58)</f>
        <v>5</v>
      </c>
      <c r="G16" s="247" t="str">
        <f>IF($BO$58="*","",$BP$58)</f>
        <v>小松 聖奈</v>
      </c>
      <c r="H16" s="247"/>
      <c r="I16" s="247"/>
      <c r="J16" s="247"/>
      <c r="K16" s="247"/>
      <c r="L16" s="247"/>
      <c r="M16" s="247"/>
      <c r="N16" s="247"/>
      <c r="O16" s="247"/>
      <c r="P16" s="247"/>
      <c r="Q16" s="247"/>
      <c r="R16" s="247"/>
      <c r="S16" s="247"/>
      <c r="T16" s="248">
        <f>IF($BO$58="*","",IF($BO$58=100,"00",$BO$58))</f>
        <v>57</v>
      </c>
      <c r="U16" s="249"/>
      <c r="V16" s="250"/>
      <c r="W16" s="251"/>
      <c r="X16" s="246"/>
      <c r="Y16" s="211"/>
      <c r="Z16" s="188"/>
      <c r="AA16" s="211"/>
      <c r="AB16" s="188"/>
      <c r="AC16" s="211"/>
      <c r="AD16" s="188"/>
      <c r="AE16" s="211"/>
      <c r="AF16" s="210"/>
      <c r="AG16" s="252"/>
      <c r="AH16" s="246">
        <v>10</v>
      </c>
      <c r="AI16" s="211"/>
      <c r="AJ16" s="117">
        <f>IF($BO$58="*","",$BQ$58)</f>
        <v>8</v>
      </c>
      <c r="AK16" s="118">
        <f>IF($BO$58="*","",$BR$58)</f>
        <v>8</v>
      </c>
      <c r="AL16" s="147" t="str">
        <f>IF($BO$58="*","",$BS$58)</f>
        <v>5</v>
      </c>
      <c r="AM16" s="247" t="str">
        <f>IF($BO$58="*","",$BP$58)</f>
        <v>小松 聖奈</v>
      </c>
      <c r="AN16" s="247"/>
      <c r="AO16" s="247"/>
      <c r="AP16" s="247"/>
      <c r="AQ16" s="247"/>
      <c r="AR16" s="247"/>
      <c r="AS16" s="247"/>
      <c r="AT16" s="247"/>
      <c r="AU16" s="247"/>
      <c r="AV16" s="247"/>
      <c r="AW16" s="247"/>
      <c r="AX16" s="247"/>
      <c r="AY16" s="247"/>
      <c r="AZ16" s="248">
        <f>IF($BO$58="*","",IF($BO$58=100,"00",$BO$58))</f>
        <v>57</v>
      </c>
      <c r="BA16" s="249"/>
      <c r="BB16" s="250"/>
      <c r="BC16" s="251"/>
      <c r="BD16" s="246"/>
      <c r="BE16" s="211"/>
      <c r="BF16" s="188"/>
      <c r="BG16" s="211"/>
      <c r="BH16" s="188"/>
      <c r="BI16" s="211"/>
      <c r="BJ16" s="188"/>
      <c r="BK16" s="211"/>
      <c r="BL16" s="210"/>
      <c r="BM16" s="252"/>
      <c r="BQ16" s="8"/>
      <c r="BR16" s="8"/>
      <c r="BS16" s="8"/>
    </row>
    <row r="17" spans="1:71" ht="21" customHeight="1">
      <c r="B17" s="246">
        <v>11</v>
      </c>
      <c r="C17" s="211"/>
      <c r="D17" s="117">
        <f>IF($BO$59="*","",$BQ$59)</f>
        <v>1</v>
      </c>
      <c r="E17" s="118">
        <f>IF($BO$59="*","",$BR$59)</f>
        <v>1</v>
      </c>
      <c r="F17" s="147" t="str">
        <f>IF($BO$59="*","",$BS$59)</f>
        <v>7</v>
      </c>
      <c r="G17" s="247" t="str">
        <f>IF($BO$59="*","",$BP$59)</f>
        <v>西山 真輝</v>
      </c>
      <c r="H17" s="247"/>
      <c r="I17" s="247"/>
      <c r="J17" s="247"/>
      <c r="K17" s="247"/>
      <c r="L17" s="247"/>
      <c r="M17" s="247"/>
      <c r="N17" s="247"/>
      <c r="O17" s="247"/>
      <c r="P17" s="247"/>
      <c r="Q17" s="247"/>
      <c r="R17" s="247"/>
      <c r="S17" s="247"/>
      <c r="T17" s="248">
        <f>IF($BO$59="*","",IF($BO$59=100,"00",$BO$59))</f>
        <v>61</v>
      </c>
      <c r="U17" s="249"/>
      <c r="V17" s="250"/>
      <c r="W17" s="251"/>
      <c r="X17" s="246"/>
      <c r="Y17" s="211"/>
      <c r="Z17" s="188"/>
      <c r="AA17" s="211"/>
      <c r="AB17" s="188"/>
      <c r="AC17" s="211"/>
      <c r="AD17" s="188"/>
      <c r="AE17" s="211"/>
      <c r="AF17" s="210"/>
      <c r="AG17" s="252"/>
      <c r="AH17" s="246">
        <v>11</v>
      </c>
      <c r="AI17" s="211"/>
      <c r="AJ17" s="117">
        <f>IF($BO$59="*","",$BQ$59)</f>
        <v>1</v>
      </c>
      <c r="AK17" s="118">
        <f>IF($BO$59="*","",$BR$59)</f>
        <v>1</v>
      </c>
      <c r="AL17" s="147" t="str">
        <f>IF($BO$59="*","",$BS$59)</f>
        <v>7</v>
      </c>
      <c r="AM17" s="247" t="str">
        <f>IF($BO$59="*","",$BP$59)</f>
        <v>西山 真輝</v>
      </c>
      <c r="AN17" s="247"/>
      <c r="AO17" s="247"/>
      <c r="AP17" s="247"/>
      <c r="AQ17" s="247"/>
      <c r="AR17" s="247"/>
      <c r="AS17" s="247"/>
      <c r="AT17" s="247"/>
      <c r="AU17" s="247"/>
      <c r="AV17" s="247"/>
      <c r="AW17" s="247"/>
      <c r="AX17" s="247"/>
      <c r="AY17" s="247"/>
      <c r="AZ17" s="248">
        <f>IF($BO$59="*","",IF($BO$59=100,"00",$BO$59))</f>
        <v>61</v>
      </c>
      <c r="BA17" s="249"/>
      <c r="BB17" s="250"/>
      <c r="BC17" s="251"/>
      <c r="BD17" s="246"/>
      <c r="BE17" s="211"/>
      <c r="BF17" s="188"/>
      <c r="BG17" s="211"/>
      <c r="BH17" s="188"/>
      <c r="BI17" s="211"/>
      <c r="BJ17" s="188"/>
      <c r="BK17" s="211"/>
      <c r="BL17" s="210"/>
      <c r="BM17" s="252"/>
      <c r="BQ17" s="8"/>
      <c r="BR17" s="8"/>
      <c r="BS17" s="8"/>
    </row>
    <row r="18" spans="1:71" ht="21" customHeight="1">
      <c r="B18" s="246">
        <v>12</v>
      </c>
      <c r="C18" s="211"/>
      <c r="D18" s="117">
        <f>IF($BO$60="*","",$BQ$60)</f>
        <v>6</v>
      </c>
      <c r="E18" s="118">
        <f>IF($BO$60="*","",$BR$60)</f>
        <v>7</v>
      </c>
      <c r="F18" s="147" t="str">
        <f>IF($BO$60="*","",$BS$60)</f>
        <v>4</v>
      </c>
      <c r="G18" s="247" t="str">
        <f>IF($BO$60="*","",$BP$60)</f>
        <v>田中 七翔</v>
      </c>
      <c r="H18" s="247"/>
      <c r="I18" s="247"/>
      <c r="J18" s="247"/>
      <c r="K18" s="247"/>
      <c r="L18" s="247"/>
      <c r="M18" s="247"/>
      <c r="N18" s="247"/>
      <c r="O18" s="247"/>
      <c r="P18" s="247"/>
      <c r="Q18" s="247"/>
      <c r="R18" s="247"/>
      <c r="S18" s="247"/>
      <c r="T18" s="248">
        <f>IF($BO$60="*","",IF($BO$60=100,"00",$BO$60))</f>
        <v>77</v>
      </c>
      <c r="U18" s="249"/>
      <c r="V18" s="250"/>
      <c r="W18" s="251"/>
      <c r="X18" s="246"/>
      <c r="Y18" s="211"/>
      <c r="Z18" s="188"/>
      <c r="AA18" s="211"/>
      <c r="AB18" s="188"/>
      <c r="AC18" s="211"/>
      <c r="AD18" s="188"/>
      <c r="AE18" s="211"/>
      <c r="AF18" s="210"/>
      <c r="AG18" s="252"/>
      <c r="AH18" s="246">
        <v>12</v>
      </c>
      <c r="AI18" s="211"/>
      <c r="AJ18" s="117">
        <f>IF($BO$60="*","",$BQ$60)</f>
        <v>6</v>
      </c>
      <c r="AK18" s="118">
        <f>IF($BO$60="*","",$BR$60)</f>
        <v>7</v>
      </c>
      <c r="AL18" s="147" t="str">
        <f>IF($BO$60="*","",$BS$60)</f>
        <v>4</v>
      </c>
      <c r="AM18" s="247" t="str">
        <f>IF($BO$60="*","",$BP$60)</f>
        <v>田中 七翔</v>
      </c>
      <c r="AN18" s="247"/>
      <c r="AO18" s="247"/>
      <c r="AP18" s="247"/>
      <c r="AQ18" s="247"/>
      <c r="AR18" s="247"/>
      <c r="AS18" s="247"/>
      <c r="AT18" s="247"/>
      <c r="AU18" s="247"/>
      <c r="AV18" s="247"/>
      <c r="AW18" s="247"/>
      <c r="AX18" s="247"/>
      <c r="AY18" s="247"/>
      <c r="AZ18" s="248">
        <f>IF($BO$60="*","",IF($BO$60=100,"00",$BO$60))</f>
        <v>77</v>
      </c>
      <c r="BA18" s="249"/>
      <c r="BB18" s="250"/>
      <c r="BC18" s="251"/>
      <c r="BD18" s="246"/>
      <c r="BE18" s="211"/>
      <c r="BF18" s="188"/>
      <c r="BG18" s="211"/>
      <c r="BH18" s="188"/>
      <c r="BI18" s="211"/>
      <c r="BJ18" s="188"/>
      <c r="BK18" s="211"/>
      <c r="BL18" s="210"/>
      <c r="BM18" s="252"/>
      <c r="BQ18" s="8"/>
      <c r="BR18" s="8"/>
      <c r="BS18" s="8"/>
    </row>
    <row r="19" spans="1:71" ht="21" customHeight="1">
      <c r="B19" s="246">
        <v>13</v>
      </c>
      <c r="C19" s="211"/>
      <c r="D19" s="117">
        <f>IF($BO$61="*","",$BQ$61)</f>
        <v>3</v>
      </c>
      <c r="E19" s="118">
        <f>IF($BO$61="*","",$BR$61)</f>
        <v>1</v>
      </c>
      <c r="F19" s="147" t="str">
        <f>IF($BO$61="*","",$BS$61)</f>
        <v>4</v>
      </c>
      <c r="G19" s="247" t="str">
        <f>IF($BO$61="*","",$BP$61)</f>
        <v>中柄 詩音</v>
      </c>
      <c r="H19" s="247"/>
      <c r="I19" s="247"/>
      <c r="J19" s="247"/>
      <c r="K19" s="247"/>
      <c r="L19" s="247"/>
      <c r="M19" s="247"/>
      <c r="N19" s="247"/>
      <c r="O19" s="247"/>
      <c r="P19" s="247"/>
      <c r="Q19" s="247"/>
      <c r="R19" s="247"/>
      <c r="S19" s="247"/>
      <c r="T19" s="248">
        <f>IF($BO$61="*","",IF($BO$61=100,"00",$BO$61))</f>
        <v>83</v>
      </c>
      <c r="U19" s="249"/>
      <c r="V19" s="250"/>
      <c r="W19" s="251"/>
      <c r="X19" s="246"/>
      <c r="Y19" s="211"/>
      <c r="Z19" s="188"/>
      <c r="AA19" s="211"/>
      <c r="AB19" s="188"/>
      <c r="AC19" s="211"/>
      <c r="AD19" s="188"/>
      <c r="AE19" s="211"/>
      <c r="AF19" s="210"/>
      <c r="AG19" s="252"/>
      <c r="AH19" s="246">
        <v>13</v>
      </c>
      <c r="AI19" s="211"/>
      <c r="AJ19" s="117">
        <f>IF($BO$61="*","",$BQ$61)</f>
        <v>3</v>
      </c>
      <c r="AK19" s="118">
        <f>IF($BO$61="*","",$BR$61)</f>
        <v>1</v>
      </c>
      <c r="AL19" s="147" t="str">
        <f>IF($BO$61="*","",$BS$61)</f>
        <v>4</v>
      </c>
      <c r="AM19" s="247" t="str">
        <f>IF($BO$61="*","",$BP$61)</f>
        <v>中柄 詩音</v>
      </c>
      <c r="AN19" s="247"/>
      <c r="AO19" s="247"/>
      <c r="AP19" s="247"/>
      <c r="AQ19" s="247"/>
      <c r="AR19" s="247"/>
      <c r="AS19" s="247"/>
      <c r="AT19" s="247"/>
      <c r="AU19" s="247"/>
      <c r="AV19" s="247"/>
      <c r="AW19" s="247"/>
      <c r="AX19" s="247"/>
      <c r="AY19" s="247"/>
      <c r="AZ19" s="248">
        <f>IF($BO$61="*","",IF($BO$61=100,"00",$BO$61))</f>
        <v>83</v>
      </c>
      <c r="BA19" s="249"/>
      <c r="BB19" s="250"/>
      <c r="BC19" s="251"/>
      <c r="BD19" s="246"/>
      <c r="BE19" s="211"/>
      <c r="BF19" s="188"/>
      <c r="BG19" s="211"/>
      <c r="BH19" s="188"/>
      <c r="BI19" s="211"/>
      <c r="BJ19" s="188"/>
      <c r="BK19" s="211"/>
      <c r="BL19" s="210"/>
      <c r="BM19" s="252"/>
      <c r="BQ19" s="8"/>
      <c r="BR19" s="8"/>
      <c r="BS19" s="8"/>
    </row>
    <row r="20" spans="1:71" ht="21" customHeight="1">
      <c r="B20" s="246">
        <v>14</v>
      </c>
      <c r="C20" s="211"/>
      <c r="D20" s="117">
        <f>IF($BO$62="*","",$BQ$62)</f>
        <v>3</v>
      </c>
      <c r="E20" s="118">
        <f>IF($BO$62="*","",$BR$62)</f>
        <v>1</v>
      </c>
      <c r="F20" s="148" t="str">
        <f>IF($BO$62="*","",$BS$62)</f>
        <v>4</v>
      </c>
      <c r="G20" s="247" t="str">
        <f>IF($BO$62="*","",$BP$62)</f>
        <v>橋本 康佑</v>
      </c>
      <c r="H20" s="247"/>
      <c r="I20" s="247"/>
      <c r="J20" s="247"/>
      <c r="K20" s="247"/>
      <c r="L20" s="247"/>
      <c r="M20" s="247"/>
      <c r="N20" s="247"/>
      <c r="O20" s="247"/>
      <c r="P20" s="247"/>
      <c r="Q20" s="247"/>
      <c r="R20" s="247"/>
      <c r="S20" s="247"/>
      <c r="T20" s="248">
        <f>IF($BO$62="*","",IF($BO$62=100,"00",$BO$62))</f>
        <v>84</v>
      </c>
      <c r="U20" s="249"/>
      <c r="V20" s="250"/>
      <c r="W20" s="251"/>
      <c r="X20" s="246"/>
      <c r="Y20" s="211"/>
      <c r="Z20" s="188"/>
      <c r="AA20" s="211"/>
      <c r="AB20" s="188"/>
      <c r="AC20" s="211"/>
      <c r="AD20" s="188"/>
      <c r="AE20" s="211"/>
      <c r="AF20" s="210"/>
      <c r="AG20" s="252"/>
      <c r="AH20" s="246">
        <v>14</v>
      </c>
      <c r="AI20" s="211"/>
      <c r="AJ20" s="117">
        <f>IF($BO$62="*","",$BQ$62)</f>
        <v>3</v>
      </c>
      <c r="AK20" s="118">
        <f>IF($BO$62="*","",$BR$62)</f>
        <v>1</v>
      </c>
      <c r="AL20" s="148" t="str">
        <f>IF($BO$62="*","",$BS$62)</f>
        <v>4</v>
      </c>
      <c r="AM20" s="247" t="str">
        <f>IF($BO$62="*","",$BP$62)</f>
        <v>橋本 康佑</v>
      </c>
      <c r="AN20" s="247"/>
      <c r="AO20" s="247"/>
      <c r="AP20" s="247"/>
      <c r="AQ20" s="247"/>
      <c r="AR20" s="247"/>
      <c r="AS20" s="247"/>
      <c r="AT20" s="247"/>
      <c r="AU20" s="247"/>
      <c r="AV20" s="247"/>
      <c r="AW20" s="247"/>
      <c r="AX20" s="247"/>
      <c r="AY20" s="247"/>
      <c r="AZ20" s="248">
        <f>IF($BO$62="*","",IF($BO$62=100,"00",$BO$62))</f>
        <v>84</v>
      </c>
      <c r="BA20" s="249"/>
      <c r="BB20" s="250"/>
      <c r="BC20" s="251"/>
      <c r="BD20" s="246"/>
      <c r="BE20" s="211"/>
      <c r="BF20" s="188"/>
      <c r="BG20" s="211"/>
      <c r="BH20" s="188"/>
      <c r="BI20" s="211"/>
      <c r="BJ20" s="188"/>
      <c r="BK20" s="211"/>
      <c r="BL20" s="210"/>
      <c r="BM20" s="252"/>
    </row>
    <row r="21" spans="1:71" ht="21" customHeight="1" thickBot="1">
      <c r="B21" s="234">
        <v>15</v>
      </c>
      <c r="C21" s="235"/>
      <c r="D21" s="144">
        <f>IF($BO$63="*","",$BQ$63)</f>
        <v>9</v>
      </c>
      <c r="E21" s="145">
        <f>IF($BO$63="*","",$BR$63)</f>
        <v>6</v>
      </c>
      <c r="F21" s="146" t="str">
        <f>IF($BO$63="*","",$BS$63)</f>
        <v>4</v>
      </c>
      <c r="G21" s="237" t="str">
        <f>IF($BO$63="*","",$BP$63)</f>
        <v>松原 成到</v>
      </c>
      <c r="H21" s="237"/>
      <c r="I21" s="237"/>
      <c r="J21" s="237"/>
      <c r="K21" s="237"/>
      <c r="L21" s="237"/>
      <c r="M21" s="237"/>
      <c r="N21" s="237"/>
      <c r="O21" s="237"/>
      <c r="P21" s="237"/>
      <c r="Q21" s="237"/>
      <c r="R21" s="237"/>
      <c r="S21" s="238"/>
      <c r="T21" s="253" t="str">
        <f>IF($BO$63="*","",IF($BO$63=100,"00",$BO$63))</f>
        <v>00</v>
      </c>
      <c r="U21" s="254"/>
      <c r="V21" s="255"/>
      <c r="W21" s="256"/>
      <c r="X21" s="234"/>
      <c r="Y21" s="235"/>
      <c r="Z21" s="239"/>
      <c r="AA21" s="235"/>
      <c r="AB21" s="239"/>
      <c r="AC21" s="235"/>
      <c r="AD21" s="239"/>
      <c r="AE21" s="235"/>
      <c r="AF21" s="228"/>
      <c r="AG21" s="229"/>
      <c r="AH21" s="234">
        <v>15</v>
      </c>
      <c r="AI21" s="235"/>
      <c r="AJ21" s="144">
        <f>IF($BO$63="*","",$BQ$63)</f>
        <v>9</v>
      </c>
      <c r="AK21" s="145">
        <f>IF($BO$63="*","",$BR$63)</f>
        <v>6</v>
      </c>
      <c r="AL21" s="146" t="str">
        <f>IF($BO$63="*","",$BS$63)</f>
        <v>4</v>
      </c>
      <c r="AM21" s="237" t="str">
        <f>IF($BO$63="*","",$BP$63)</f>
        <v>松原 成到</v>
      </c>
      <c r="AN21" s="237"/>
      <c r="AO21" s="237"/>
      <c r="AP21" s="237"/>
      <c r="AQ21" s="237"/>
      <c r="AR21" s="237"/>
      <c r="AS21" s="237"/>
      <c r="AT21" s="237"/>
      <c r="AU21" s="237"/>
      <c r="AV21" s="237"/>
      <c r="AW21" s="237"/>
      <c r="AX21" s="237"/>
      <c r="AY21" s="238"/>
      <c r="AZ21" s="253" t="str">
        <f>IF($BO$63="*","",IF($BO$63=100,"00",$BO$63))</f>
        <v>00</v>
      </c>
      <c r="BA21" s="254"/>
      <c r="BB21" s="255"/>
      <c r="BC21" s="256"/>
      <c r="BD21" s="234"/>
      <c r="BE21" s="235"/>
      <c r="BF21" s="239"/>
      <c r="BG21" s="235"/>
      <c r="BH21" s="239"/>
      <c r="BI21" s="235"/>
      <c r="BJ21" s="239"/>
      <c r="BK21" s="235"/>
      <c r="BL21" s="228"/>
      <c r="BM21" s="229"/>
    </row>
    <row r="22" spans="1:71" ht="21" customHeight="1">
      <c r="B22" s="240" t="s">
        <v>219</v>
      </c>
      <c r="C22" s="232"/>
      <c r="D22" s="232"/>
      <c r="E22" s="232"/>
      <c r="F22" s="232"/>
      <c r="G22" s="232"/>
      <c r="H22" s="241"/>
      <c r="I22" s="121">
        <f>IF($BZ$64="","",BQ64)</f>
        <v>4</v>
      </c>
      <c r="J22" s="122">
        <f t="shared" ref="J22:K22" si="8">IF($BZ$64="","",BR64)</f>
        <v>7</v>
      </c>
      <c r="K22" s="123" t="str">
        <f t="shared" si="8"/>
        <v>0</v>
      </c>
      <c r="L22" s="242" t="str">
        <f>BP64</f>
        <v>藤原 悟</v>
      </c>
      <c r="M22" s="243"/>
      <c r="N22" s="243"/>
      <c r="O22" s="243"/>
      <c r="P22" s="243"/>
      <c r="Q22" s="243"/>
      <c r="R22" s="243"/>
      <c r="S22" s="243"/>
      <c r="T22" s="243"/>
      <c r="U22" s="243"/>
      <c r="V22" s="243"/>
      <c r="W22" s="243"/>
      <c r="X22" s="298"/>
      <c r="Y22" s="298"/>
      <c r="Z22" s="298"/>
      <c r="AA22" s="299"/>
      <c r="AB22" s="240"/>
      <c r="AC22" s="241"/>
      <c r="AD22" s="245"/>
      <c r="AE22" s="241"/>
      <c r="AF22" s="232"/>
      <c r="AG22" s="233"/>
      <c r="AH22" s="240" t="s">
        <v>219</v>
      </c>
      <c r="AI22" s="232"/>
      <c r="AJ22" s="232"/>
      <c r="AK22" s="232"/>
      <c r="AL22" s="232"/>
      <c r="AM22" s="232"/>
      <c r="AN22" s="241"/>
      <c r="AO22" s="121">
        <f>I22</f>
        <v>4</v>
      </c>
      <c r="AP22" s="122">
        <f t="shared" ref="AP22:AQ23" si="9">J22</f>
        <v>7</v>
      </c>
      <c r="AQ22" s="123" t="str">
        <f t="shared" si="9"/>
        <v>0</v>
      </c>
      <c r="AR22" s="242" t="str">
        <f>$L$22</f>
        <v>藤原 悟</v>
      </c>
      <c r="AS22" s="243"/>
      <c r="AT22" s="243"/>
      <c r="AU22" s="243"/>
      <c r="AV22" s="243"/>
      <c r="AW22" s="243"/>
      <c r="AX22" s="243"/>
      <c r="AY22" s="243"/>
      <c r="AZ22" s="243"/>
      <c r="BA22" s="243"/>
      <c r="BB22" s="243"/>
      <c r="BC22" s="243"/>
      <c r="BD22" s="298"/>
      <c r="BE22" s="298"/>
      <c r="BF22" s="298"/>
      <c r="BG22" s="299"/>
      <c r="BH22" s="240"/>
      <c r="BI22" s="241"/>
      <c r="BJ22" s="245"/>
      <c r="BK22" s="241"/>
      <c r="BL22" s="232"/>
      <c r="BM22" s="233"/>
    </row>
    <row r="23" spans="1:71" ht="21" customHeight="1" thickBot="1">
      <c r="B23" s="262" t="s">
        <v>220</v>
      </c>
      <c r="C23" s="263"/>
      <c r="D23" s="263"/>
      <c r="E23" s="263"/>
      <c r="F23" s="263"/>
      <c r="G23" s="263"/>
      <c r="H23" s="264"/>
      <c r="I23" s="124" t="str">
        <f>IF($BZ$65="","",BQ65)</f>
        <v/>
      </c>
      <c r="J23" s="125" t="str">
        <f t="shared" ref="J23:K23" si="10">IF($BZ$65="","",BR65)</f>
        <v/>
      </c>
      <c r="K23" s="78" t="str">
        <f t="shared" si="10"/>
        <v/>
      </c>
      <c r="L23" s="236" t="str">
        <f>BP65</f>
        <v>田中 美保</v>
      </c>
      <c r="M23" s="237"/>
      <c r="N23" s="237"/>
      <c r="O23" s="237"/>
      <c r="P23" s="237"/>
      <c r="Q23" s="237"/>
      <c r="R23" s="237"/>
      <c r="S23" s="237"/>
      <c r="T23" s="237"/>
      <c r="U23" s="237"/>
      <c r="V23" s="237"/>
      <c r="W23" s="237"/>
      <c r="X23" s="300"/>
      <c r="Y23" s="300"/>
      <c r="Z23" s="300"/>
      <c r="AA23" s="301"/>
      <c r="AB23" s="234"/>
      <c r="AC23" s="235"/>
      <c r="AD23" s="239"/>
      <c r="AE23" s="235"/>
      <c r="AF23" s="228"/>
      <c r="AG23" s="229"/>
      <c r="AH23" s="262" t="s">
        <v>220</v>
      </c>
      <c r="AI23" s="263"/>
      <c r="AJ23" s="263"/>
      <c r="AK23" s="263"/>
      <c r="AL23" s="263"/>
      <c r="AM23" s="263"/>
      <c r="AN23" s="264"/>
      <c r="AO23" s="124" t="str">
        <f t="shared" ref="AO23" si="11">I23</f>
        <v/>
      </c>
      <c r="AP23" s="125" t="str">
        <f t="shared" si="9"/>
        <v/>
      </c>
      <c r="AQ23" s="78" t="str">
        <f t="shared" si="9"/>
        <v/>
      </c>
      <c r="AR23" s="236" t="str">
        <f>$L$23</f>
        <v>田中 美保</v>
      </c>
      <c r="AS23" s="237"/>
      <c r="AT23" s="237"/>
      <c r="AU23" s="237"/>
      <c r="AV23" s="237"/>
      <c r="AW23" s="237"/>
      <c r="AX23" s="237"/>
      <c r="AY23" s="237"/>
      <c r="AZ23" s="237"/>
      <c r="BA23" s="237"/>
      <c r="BB23" s="237"/>
      <c r="BC23" s="237"/>
      <c r="BD23" s="300"/>
      <c r="BE23" s="300"/>
      <c r="BF23" s="300"/>
      <c r="BG23" s="301"/>
      <c r="BH23" s="234"/>
      <c r="BI23" s="235"/>
      <c r="BJ23" s="239"/>
      <c r="BK23" s="235"/>
      <c r="BL23" s="228"/>
      <c r="BM23" s="229"/>
    </row>
    <row r="24" spans="1:71" ht="16.5" customHeight="1" thickTop="1">
      <c r="A24" s="139"/>
      <c r="B24" s="112" t="s">
        <v>211</v>
      </c>
      <c r="C24" s="113"/>
      <c r="D24" s="113"/>
      <c r="E24" s="113"/>
      <c r="F24" s="113"/>
      <c r="G24" s="257" t="str">
        <f>$G$2</f>
        <v>玉藻・木太　（男子）</v>
      </c>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53"/>
      <c r="AF24" s="53"/>
      <c r="AG24" s="54"/>
      <c r="AH24" s="112" t="s">
        <v>211</v>
      </c>
      <c r="AI24" s="113"/>
      <c r="AJ24" s="113"/>
      <c r="AK24" s="113"/>
      <c r="AL24" s="113"/>
      <c r="AM24" s="257" t="str">
        <f>$G$2</f>
        <v>玉藻・木太　（男子）</v>
      </c>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53"/>
      <c r="BL24" s="53"/>
      <c r="BM24" s="54"/>
      <c r="BN24" s="138"/>
    </row>
    <row r="25" spans="1:71" ht="9" customHeight="1">
      <c r="B25" s="114" t="s">
        <v>212</v>
      </c>
      <c r="C25" s="115"/>
      <c r="D25" s="115"/>
      <c r="E25" s="115"/>
      <c r="F25" s="116"/>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79"/>
      <c r="AF25" s="79"/>
      <c r="AG25" s="57"/>
      <c r="AH25" s="114" t="s">
        <v>212</v>
      </c>
      <c r="AI25" s="115"/>
      <c r="AJ25" s="115"/>
      <c r="AK25" s="115"/>
      <c r="AL25" s="116"/>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79"/>
      <c r="BL25" s="79"/>
      <c r="BM25" s="57"/>
    </row>
    <row r="26" spans="1:71" ht="104.25" customHeight="1" thickBot="1">
      <c r="B26" s="259"/>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1"/>
      <c r="AH26" s="259"/>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1"/>
    </row>
    <row r="27" spans="1:71" ht="12.75" customHeight="1">
      <c r="B27" s="271" t="s">
        <v>213</v>
      </c>
      <c r="C27" s="272"/>
      <c r="D27" s="275" t="s">
        <v>214</v>
      </c>
      <c r="E27" s="275"/>
      <c r="F27" s="276"/>
      <c r="G27" s="269" t="s">
        <v>215</v>
      </c>
      <c r="H27" s="269"/>
      <c r="I27" s="269"/>
      <c r="J27" s="269"/>
      <c r="K27" s="269"/>
      <c r="L27" s="269"/>
      <c r="M27" s="269"/>
      <c r="N27" s="269"/>
      <c r="O27" s="269"/>
      <c r="P27" s="269"/>
      <c r="Q27" s="269"/>
      <c r="R27" s="269"/>
      <c r="S27" s="270"/>
      <c r="T27" s="271" t="s">
        <v>213</v>
      </c>
      <c r="U27" s="270"/>
      <c r="V27" s="265" t="s">
        <v>216</v>
      </c>
      <c r="W27" s="266"/>
      <c r="X27" s="269" t="s">
        <v>217</v>
      </c>
      <c r="Y27" s="269"/>
      <c r="Z27" s="269"/>
      <c r="AA27" s="269"/>
      <c r="AB27" s="269"/>
      <c r="AC27" s="269"/>
      <c r="AD27" s="269"/>
      <c r="AE27" s="269"/>
      <c r="AF27" s="269"/>
      <c r="AG27" s="270"/>
      <c r="AH27" s="271" t="s">
        <v>213</v>
      </c>
      <c r="AI27" s="272"/>
      <c r="AJ27" s="275" t="s">
        <v>214</v>
      </c>
      <c r="AK27" s="275"/>
      <c r="AL27" s="276"/>
      <c r="AM27" s="269" t="s">
        <v>215</v>
      </c>
      <c r="AN27" s="269"/>
      <c r="AO27" s="269"/>
      <c r="AP27" s="269"/>
      <c r="AQ27" s="269"/>
      <c r="AR27" s="269"/>
      <c r="AS27" s="269"/>
      <c r="AT27" s="269"/>
      <c r="AU27" s="269"/>
      <c r="AV27" s="269"/>
      <c r="AW27" s="269"/>
      <c r="AX27" s="269"/>
      <c r="AY27" s="270"/>
      <c r="AZ27" s="271" t="s">
        <v>213</v>
      </c>
      <c r="BA27" s="270"/>
      <c r="BB27" s="265" t="s">
        <v>216</v>
      </c>
      <c r="BC27" s="266"/>
      <c r="BD27" s="269" t="s">
        <v>217</v>
      </c>
      <c r="BE27" s="269"/>
      <c r="BF27" s="269"/>
      <c r="BG27" s="269"/>
      <c r="BH27" s="269"/>
      <c r="BI27" s="269"/>
      <c r="BJ27" s="269"/>
      <c r="BK27" s="269"/>
      <c r="BL27" s="269"/>
      <c r="BM27" s="270"/>
    </row>
    <row r="28" spans="1:71" ht="9" customHeight="1">
      <c r="B28" s="273"/>
      <c r="C28" s="274"/>
      <c r="D28" s="277"/>
      <c r="E28" s="277"/>
      <c r="F28" s="278"/>
      <c r="G28" s="279"/>
      <c r="H28" s="279"/>
      <c r="I28" s="279"/>
      <c r="J28" s="279"/>
      <c r="K28" s="279"/>
      <c r="L28" s="279"/>
      <c r="M28" s="279"/>
      <c r="N28" s="279"/>
      <c r="O28" s="279"/>
      <c r="P28" s="279"/>
      <c r="Q28" s="279"/>
      <c r="R28" s="279"/>
      <c r="S28" s="280"/>
      <c r="T28" s="273"/>
      <c r="U28" s="280"/>
      <c r="V28" s="267"/>
      <c r="W28" s="268"/>
      <c r="X28" s="281">
        <v>1</v>
      </c>
      <c r="Y28" s="281"/>
      <c r="Z28" s="281">
        <v>2</v>
      </c>
      <c r="AA28" s="281"/>
      <c r="AB28" s="281">
        <v>3</v>
      </c>
      <c r="AC28" s="281"/>
      <c r="AD28" s="281">
        <v>4</v>
      </c>
      <c r="AE28" s="281"/>
      <c r="AF28" s="281">
        <v>5</v>
      </c>
      <c r="AG28" s="282"/>
      <c r="AH28" s="273"/>
      <c r="AI28" s="274"/>
      <c r="AJ28" s="277"/>
      <c r="AK28" s="277"/>
      <c r="AL28" s="278"/>
      <c r="AM28" s="279"/>
      <c r="AN28" s="279"/>
      <c r="AO28" s="279"/>
      <c r="AP28" s="279"/>
      <c r="AQ28" s="279"/>
      <c r="AR28" s="279"/>
      <c r="AS28" s="279"/>
      <c r="AT28" s="279"/>
      <c r="AU28" s="279"/>
      <c r="AV28" s="279"/>
      <c r="AW28" s="279"/>
      <c r="AX28" s="279"/>
      <c r="AY28" s="280"/>
      <c r="AZ28" s="273"/>
      <c r="BA28" s="280"/>
      <c r="BB28" s="267"/>
      <c r="BC28" s="268"/>
      <c r="BD28" s="281">
        <v>1</v>
      </c>
      <c r="BE28" s="281"/>
      <c r="BF28" s="281">
        <v>2</v>
      </c>
      <c r="BG28" s="281"/>
      <c r="BH28" s="281">
        <v>3</v>
      </c>
      <c r="BI28" s="281"/>
      <c r="BJ28" s="281">
        <v>4</v>
      </c>
      <c r="BK28" s="281"/>
      <c r="BL28" s="281">
        <v>5</v>
      </c>
      <c r="BM28" s="282"/>
    </row>
    <row r="29" spans="1:71" ht="21" customHeight="1">
      <c r="B29" s="246">
        <v>1</v>
      </c>
      <c r="C29" s="211"/>
      <c r="D29" s="117">
        <f>IF($BO49="*","",$BQ49)</f>
        <v>5</v>
      </c>
      <c r="E29" s="118">
        <f>IF($BO49="*","",$BR49)</f>
        <v>6</v>
      </c>
      <c r="F29" s="109" t="str">
        <f>IF($BO49="*","",$BS49)</f>
        <v>3</v>
      </c>
      <c r="G29" s="247" t="str">
        <f>IF($BO49="*","",$BP49)</f>
        <v>大原 真優</v>
      </c>
      <c r="H29" s="247"/>
      <c r="I29" s="247"/>
      <c r="J29" s="247"/>
      <c r="K29" s="247"/>
      <c r="L29" s="247"/>
      <c r="M29" s="247"/>
      <c r="N29" s="247"/>
      <c r="O29" s="247"/>
      <c r="P29" s="247"/>
      <c r="Q29" s="247"/>
      <c r="R29" s="247"/>
      <c r="S29" s="247"/>
      <c r="T29" s="248">
        <f>IF($BO$49="*","",IF($BO$49=100,"00",$BO$49))</f>
        <v>0</v>
      </c>
      <c r="U29" s="249"/>
      <c r="V29" s="250"/>
      <c r="W29" s="251"/>
      <c r="X29" s="246"/>
      <c r="Y29" s="211"/>
      <c r="Z29" s="188"/>
      <c r="AA29" s="211"/>
      <c r="AB29" s="188"/>
      <c r="AC29" s="211"/>
      <c r="AD29" s="188"/>
      <c r="AE29" s="211"/>
      <c r="AF29" s="210"/>
      <c r="AG29" s="252"/>
      <c r="AH29" s="246">
        <v>1</v>
      </c>
      <c r="AI29" s="211"/>
      <c r="AJ29" s="117">
        <f>IF($BO49="*","",$BQ49)</f>
        <v>5</v>
      </c>
      <c r="AK29" s="118">
        <f>IF($BO49="*","",$BR49)</f>
        <v>6</v>
      </c>
      <c r="AL29" s="109" t="str">
        <f>IF($BO49="*","",$BS49)</f>
        <v>3</v>
      </c>
      <c r="AM29" s="247" t="str">
        <f t="shared" ref="AM29:AM33" si="12">IF($BO49="*","",$BP49)</f>
        <v>大原 真優</v>
      </c>
      <c r="AN29" s="247"/>
      <c r="AO29" s="247"/>
      <c r="AP29" s="247"/>
      <c r="AQ29" s="247"/>
      <c r="AR29" s="247"/>
      <c r="AS29" s="247"/>
      <c r="AT29" s="247"/>
      <c r="AU29" s="247"/>
      <c r="AV29" s="247"/>
      <c r="AW29" s="247"/>
      <c r="AX29" s="247"/>
      <c r="AY29" s="247"/>
      <c r="AZ29" s="248">
        <f>IF($BO$49="*","",IF($BO$49=100,"00",$BO$49))</f>
        <v>0</v>
      </c>
      <c r="BA29" s="249"/>
      <c r="BB29" s="250"/>
      <c r="BC29" s="251"/>
      <c r="BD29" s="246"/>
      <c r="BE29" s="211"/>
      <c r="BF29" s="188"/>
      <c r="BG29" s="211"/>
      <c r="BH29" s="188"/>
      <c r="BI29" s="211"/>
      <c r="BJ29" s="188"/>
      <c r="BK29" s="211"/>
      <c r="BL29" s="210"/>
      <c r="BM29" s="252"/>
    </row>
    <row r="30" spans="1:71" ht="21" customHeight="1">
      <c r="B30" s="246">
        <v>2</v>
      </c>
      <c r="C30" s="211"/>
      <c r="D30" s="117">
        <f t="shared" ref="D30:D33" si="13">IF($BO50="*","",$BQ50)</f>
        <v>2</v>
      </c>
      <c r="E30" s="118">
        <f t="shared" ref="E30:E33" si="14">IF($BO50="*","",$BR50)</f>
        <v>8</v>
      </c>
      <c r="F30" s="109" t="str">
        <f t="shared" ref="F30:F33" si="15">IF($BO50="*","",$BS50)</f>
        <v>6</v>
      </c>
      <c r="G30" s="247" t="str">
        <f t="shared" ref="G30:G33" si="16">IF($BO50="*","",$BP50)</f>
        <v>片岡 大二</v>
      </c>
      <c r="H30" s="247"/>
      <c r="I30" s="247"/>
      <c r="J30" s="247"/>
      <c r="K30" s="247"/>
      <c r="L30" s="247"/>
      <c r="M30" s="247"/>
      <c r="N30" s="247"/>
      <c r="O30" s="247"/>
      <c r="P30" s="247"/>
      <c r="Q30" s="247"/>
      <c r="R30" s="247"/>
      <c r="S30" s="247"/>
      <c r="T30" s="248">
        <f>IF($BO$50="*","",IF($BO$50=100,"00",$BO$50))</f>
        <v>20</v>
      </c>
      <c r="U30" s="249"/>
      <c r="V30" s="250"/>
      <c r="W30" s="251"/>
      <c r="X30" s="246"/>
      <c r="Y30" s="211"/>
      <c r="Z30" s="188"/>
      <c r="AA30" s="211"/>
      <c r="AB30" s="188"/>
      <c r="AC30" s="211"/>
      <c r="AD30" s="188"/>
      <c r="AE30" s="211"/>
      <c r="AF30" s="210"/>
      <c r="AG30" s="252"/>
      <c r="AH30" s="246">
        <v>2</v>
      </c>
      <c r="AI30" s="211"/>
      <c r="AJ30" s="117">
        <f t="shared" ref="AJ30:AJ33" si="17">IF($BO50="*","",$BQ50)</f>
        <v>2</v>
      </c>
      <c r="AK30" s="118">
        <f t="shared" ref="AK30:AK33" si="18">IF($BO50="*","",$BR50)</f>
        <v>8</v>
      </c>
      <c r="AL30" s="109" t="str">
        <f t="shared" ref="AL30:AL33" si="19">IF($BO50="*","",$BS50)</f>
        <v>6</v>
      </c>
      <c r="AM30" s="247" t="str">
        <f t="shared" si="12"/>
        <v>片岡 大二</v>
      </c>
      <c r="AN30" s="247"/>
      <c r="AO30" s="247"/>
      <c r="AP30" s="247"/>
      <c r="AQ30" s="247"/>
      <c r="AR30" s="247"/>
      <c r="AS30" s="247"/>
      <c r="AT30" s="247"/>
      <c r="AU30" s="247"/>
      <c r="AV30" s="247"/>
      <c r="AW30" s="247"/>
      <c r="AX30" s="247"/>
      <c r="AY30" s="247"/>
      <c r="AZ30" s="248">
        <f>IF($BO$50="*","",IF($BO$50=100,"00",$BO$50))</f>
        <v>20</v>
      </c>
      <c r="BA30" s="249"/>
      <c r="BB30" s="250"/>
      <c r="BC30" s="251"/>
      <c r="BD30" s="246"/>
      <c r="BE30" s="211"/>
      <c r="BF30" s="188"/>
      <c r="BG30" s="211"/>
      <c r="BH30" s="188"/>
      <c r="BI30" s="211"/>
      <c r="BJ30" s="188"/>
      <c r="BK30" s="211"/>
      <c r="BL30" s="210"/>
      <c r="BM30" s="252"/>
    </row>
    <row r="31" spans="1:71" ht="21" customHeight="1">
      <c r="B31" s="246">
        <v>3</v>
      </c>
      <c r="C31" s="211"/>
      <c r="D31" s="117">
        <f t="shared" si="13"/>
        <v>7</v>
      </c>
      <c r="E31" s="118">
        <f t="shared" si="14"/>
        <v>5</v>
      </c>
      <c r="F31" s="109" t="str">
        <f t="shared" si="15"/>
        <v>0</v>
      </c>
      <c r="G31" s="247" t="str">
        <f t="shared" si="16"/>
        <v>平田 悠生</v>
      </c>
      <c r="H31" s="247"/>
      <c r="I31" s="247"/>
      <c r="J31" s="247"/>
      <c r="K31" s="247"/>
      <c r="L31" s="247"/>
      <c r="M31" s="247"/>
      <c r="N31" s="247"/>
      <c r="O31" s="247"/>
      <c r="P31" s="247"/>
      <c r="Q31" s="247"/>
      <c r="R31" s="247"/>
      <c r="S31" s="247"/>
      <c r="T31" s="248">
        <f>IF($BO$51="*","",IF($BO$51=100,"00",$BO$51))</f>
        <v>22</v>
      </c>
      <c r="U31" s="249"/>
      <c r="V31" s="250"/>
      <c r="W31" s="251"/>
      <c r="X31" s="246"/>
      <c r="Y31" s="211"/>
      <c r="Z31" s="188"/>
      <c r="AA31" s="211"/>
      <c r="AB31" s="188"/>
      <c r="AC31" s="211"/>
      <c r="AD31" s="188"/>
      <c r="AE31" s="211"/>
      <c r="AF31" s="210"/>
      <c r="AG31" s="252"/>
      <c r="AH31" s="246">
        <v>3</v>
      </c>
      <c r="AI31" s="211"/>
      <c r="AJ31" s="117">
        <f t="shared" si="17"/>
        <v>7</v>
      </c>
      <c r="AK31" s="118">
        <f t="shared" si="18"/>
        <v>5</v>
      </c>
      <c r="AL31" s="109" t="str">
        <f t="shared" si="19"/>
        <v>0</v>
      </c>
      <c r="AM31" s="247" t="str">
        <f t="shared" si="12"/>
        <v>平田 悠生</v>
      </c>
      <c r="AN31" s="247"/>
      <c r="AO31" s="247"/>
      <c r="AP31" s="247"/>
      <c r="AQ31" s="247"/>
      <c r="AR31" s="247"/>
      <c r="AS31" s="247"/>
      <c r="AT31" s="247"/>
      <c r="AU31" s="247"/>
      <c r="AV31" s="247"/>
      <c r="AW31" s="247"/>
      <c r="AX31" s="247"/>
      <c r="AY31" s="247"/>
      <c r="AZ31" s="248">
        <f>IF($BO$51="*","",IF($BO$51=100,"00",$BO$51))</f>
        <v>22</v>
      </c>
      <c r="BA31" s="249"/>
      <c r="BB31" s="250"/>
      <c r="BC31" s="251"/>
      <c r="BD31" s="246"/>
      <c r="BE31" s="211"/>
      <c r="BF31" s="188"/>
      <c r="BG31" s="211"/>
      <c r="BH31" s="188"/>
      <c r="BI31" s="211"/>
      <c r="BJ31" s="188"/>
      <c r="BK31" s="211"/>
      <c r="BL31" s="210"/>
      <c r="BM31" s="252"/>
    </row>
    <row r="32" spans="1:71" ht="21" customHeight="1">
      <c r="B32" s="246">
        <v>4</v>
      </c>
      <c r="C32" s="211"/>
      <c r="D32" s="117">
        <f t="shared" si="13"/>
        <v>7</v>
      </c>
      <c r="E32" s="118">
        <f t="shared" si="14"/>
        <v>5</v>
      </c>
      <c r="F32" s="109" t="str">
        <f t="shared" si="15"/>
        <v>2</v>
      </c>
      <c r="G32" s="247" t="str">
        <f t="shared" si="16"/>
        <v>遠藤 優太</v>
      </c>
      <c r="H32" s="247"/>
      <c r="I32" s="247"/>
      <c r="J32" s="247"/>
      <c r="K32" s="247"/>
      <c r="L32" s="247"/>
      <c r="M32" s="247"/>
      <c r="N32" s="247"/>
      <c r="O32" s="247"/>
      <c r="P32" s="247"/>
      <c r="Q32" s="247"/>
      <c r="R32" s="247"/>
      <c r="S32" s="247"/>
      <c r="T32" s="248">
        <f>IF($BO$52="*","",IF($BO$52=100,"00",$BO$52))</f>
        <v>24</v>
      </c>
      <c r="U32" s="249"/>
      <c r="V32" s="250"/>
      <c r="W32" s="251"/>
      <c r="X32" s="246"/>
      <c r="Y32" s="211"/>
      <c r="Z32" s="188"/>
      <c r="AA32" s="211"/>
      <c r="AB32" s="188"/>
      <c r="AC32" s="211"/>
      <c r="AD32" s="188"/>
      <c r="AE32" s="211"/>
      <c r="AF32" s="210"/>
      <c r="AG32" s="252"/>
      <c r="AH32" s="246">
        <v>4</v>
      </c>
      <c r="AI32" s="211"/>
      <c r="AJ32" s="117">
        <f t="shared" si="17"/>
        <v>7</v>
      </c>
      <c r="AK32" s="118">
        <f t="shared" si="18"/>
        <v>5</v>
      </c>
      <c r="AL32" s="109" t="str">
        <f t="shared" si="19"/>
        <v>2</v>
      </c>
      <c r="AM32" s="247" t="str">
        <f t="shared" si="12"/>
        <v>遠藤 優太</v>
      </c>
      <c r="AN32" s="247"/>
      <c r="AO32" s="247"/>
      <c r="AP32" s="247"/>
      <c r="AQ32" s="247"/>
      <c r="AR32" s="247"/>
      <c r="AS32" s="247"/>
      <c r="AT32" s="247"/>
      <c r="AU32" s="247"/>
      <c r="AV32" s="247"/>
      <c r="AW32" s="247"/>
      <c r="AX32" s="247"/>
      <c r="AY32" s="247"/>
      <c r="AZ32" s="248">
        <f>IF($BO$52="*","",IF($BO$52=100,"00",$BO$52))</f>
        <v>24</v>
      </c>
      <c r="BA32" s="249"/>
      <c r="BB32" s="250"/>
      <c r="BC32" s="251"/>
      <c r="BD32" s="246"/>
      <c r="BE32" s="211"/>
      <c r="BF32" s="188"/>
      <c r="BG32" s="211"/>
      <c r="BH32" s="188"/>
      <c r="BI32" s="211"/>
      <c r="BJ32" s="188"/>
      <c r="BK32" s="211"/>
      <c r="BL32" s="210"/>
      <c r="BM32" s="252"/>
    </row>
    <row r="33" spans="1:82" ht="21" customHeight="1">
      <c r="B33" s="246">
        <v>5</v>
      </c>
      <c r="C33" s="211"/>
      <c r="D33" s="117">
        <f t="shared" si="13"/>
        <v>1</v>
      </c>
      <c r="E33" s="118">
        <f t="shared" si="14"/>
        <v>8</v>
      </c>
      <c r="F33" s="109" t="str">
        <f t="shared" si="15"/>
        <v>2</v>
      </c>
      <c r="G33" s="247" t="str">
        <f t="shared" si="16"/>
        <v>鶴身 桜助</v>
      </c>
      <c r="H33" s="247"/>
      <c r="I33" s="247"/>
      <c r="J33" s="247"/>
      <c r="K33" s="247"/>
      <c r="L33" s="247"/>
      <c r="M33" s="247"/>
      <c r="N33" s="247"/>
      <c r="O33" s="247"/>
      <c r="P33" s="247"/>
      <c r="Q33" s="247"/>
      <c r="R33" s="247"/>
      <c r="S33" s="247"/>
      <c r="T33" s="248">
        <f>IF($BO$53="*","",IF($BO$53=100,"00",$BO$53))</f>
        <v>26</v>
      </c>
      <c r="U33" s="249"/>
      <c r="V33" s="250"/>
      <c r="W33" s="251"/>
      <c r="X33" s="246"/>
      <c r="Y33" s="211"/>
      <c r="Z33" s="188"/>
      <c r="AA33" s="211"/>
      <c r="AB33" s="188"/>
      <c r="AC33" s="211"/>
      <c r="AD33" s="188"/>
      <c r="AE33" s="211"/>
      <c r="AF33" s="210"/>
      <c r="AG33" s="252"/>
      <c r="AH33" s="246">
        <v>5</v>
      </c>
      <c r="AI33" s="211"/>
      <c r="AJ33" s="117">
        <f t="shared" si="17"/>
        <v>1</v>
      </c>
      <c r="AK33" s="118">
        <f t="shared" si="18"/>
        <v>8</v>
      </c>
      <c r="AL33" s="109" t="str">
        <f t="shared" si="19"/>
        <v>2</v>
      </c>
      <c r="AM33" s="247" t="str">
        <f t="shared" si="12"/>
        <v>鶴身 桜助</v>
      </c>
      <c r="AN33" s="247"/>
      <c r="AO33" s="247"/>
      <c r="AP33" s="247"/>
      <c r="AQ33" s="247"/>
      <c r="AR33" s="247"/>
      <c r="AS33" s="247"/>
      <c r="AT33" s="247"/>
      <c r="AU33" s="247"/>
      <c r="AV33" s="247"/>
      <c r="AW33" s="247"/>
      <c r="AX33" s="247"/>
      <c r="AY33" s="247"/>
      <c r="AZ33" s="248">
        <f>IF($BO$53="*","",IF($BO$53=100,"00",$BO$53))</f>
        <v>26</v>
      </c>
      <c r="BA33" s="249"/>
      <c r="BB33" s="250"/>
      <c r="BC33" s="251"/>
      <c r="BD33" s="246"/>
      <c r="BE33" s="211"/>
      <c r="BF33" s="188"/>
      <c r="BG33" s="211"/>
      <c r="BH33" s="188"/>
      <c r="BI33" s="211"/>
      <c r="BJ33" s="188"/>
      <c r="BK33" s="211"/>
      <c r="BL33" s="210"/>
      <c r="BM33" s="252"/>
    </row>
    <row r="34" spans="1:82" ht="21" customHeight="1">
      <c r="B34" s="246">
        <v>6</v>
      </c>
      <c r="C34" s="211"/>
      <c r="D34" s="117">
        <f>IF($BO$54="*","",$BQ$54)</f>
        <v>4</v>
      </c>
      <c r="E34" s="118">
        <f>IF($BO$54="*","",$BR$54)</f>
        <v>2</v>
      </c>
      <c r="F34" s="147" t="str">
        <f>IF($BO$54="*","",$BS$54)</f>
        <v>7</v>
      </c>
      <c r="G34" s="247" t="str">
        <f>IF($BO$54="*","",$BP$54)</f>
        <v>宮脇 柚月</v>
      </c>
      <c r="H34" s="247"/>
      <c r="I34" s="247"/>
      <c r="J34" s="247"/>
      <c r="K34" s="247"/>
      <c r="L34" s="247"/>
      <c r="M34" s="247"/>
      <c r="N34" s="247"/>
      <c r="O34" s="247"/>
      <c r="P34" s="247"/>
      <c r="Q34" s="247"/>
      <c r="R34" s="247"/>
      <c r="S34" s="247"/>
      <c r="T34" s="248">
        <f>IF($BO$54="*","",IF($BO$54=100,"00",$BO$54))</f>
        <v>47</v>
      </c>
      <c r="U34" s="249"/>
      <c r="V34" s="250"/>
      <c r="W34" s="251"/>
      <c r="X34" s="246"/>
      <c r="Y34" s="211"/>
      <c r="Z34" s="188"/>
      <c r="AA34" s="211"/>
      <c r="AB34" s="188"/>
      <c r="AC34" s="211"/>
      <c r="AD34" s="188"/>
      <c r="AE34" s="211"/>
      <c r="AF34" s="210"/>
      <c r="AG34" s="252"/>
      <c r="AH34" s="246">
        <v>6</v>
      </c>
      <c r="AI34" s="211"/>
      <c r="AJ34" s="117">
        <f>IF($BO$54="*","",$BQ$54)</f>
        <v>4</v>
      </c>
      <c r="AK34" s="118">
        <f>IF($BO$54="*","",$BR$54)</f>
        <v>2</v>
      </c>
      <c r="AL34" s="147" t="str">
        <f>IF($BO$54="*","",$BS$54)</f>
        <v>7</v>
      </c>
      <c r="AM34" s="247" t="str">
        <f>IF($BO$54="*","",$BP$54)</f>
        <v>宮脇 柚月</v>
      </c>
      <c r="AN34" s="247"/>
      <c r="AO34" s="247"/>
      <c r="AP34" s="247"/>
      <c r="AQ34" s="247"/>
      <c r="AR34" s="247"/>
      <c r="AS34" s="247"/>
      <c r="AT34" s="247"/>
      <c r="AU34" s="247"/>
      <c r="AV34" s="247"/>
      <c r="AW34" s="247"/>
      <c r="AX34" s="247"/>
      <c r="AY34" s="247"/>
      <c r="AZ34" s="248">
        <f>IF($BO$54="*","",IF($BO$54=100,"00",$BO$54))</f>
        <v>47</v>
      </c>
      <c r="BA34" s="249"/>
      <c r="BB34" s="250"/>
      <c r="BC34" s="251"/>
      <c r="BD34" s="246"/>
      <c r="BE34" s="211"/>
      <c r="BF34" s="188"/>
      <c r="BG34" s="211"/>
      <c r="BH34" s="188"/>
      <c r="BI34" s="211"/>
      <c r="BJ34" s="188"/>
      <c r="BK34" s="211"/>
      <c r="BL34" s="210"/>
      <c r="BM34" s="252"/>
    </row>
    <row r="35" spans="1:82" ht="21" customHeight="1">
      <c r="B35" s="246">
        <v>7</v>
      </c>
      <c r="C35" s="211"/>
      <c r="D35" s="117">
        <f>IF($BO$55="*","",$BQ$55)</f>
        <v>8</v>
      </c>
      <c r="E35" s="118">
        <f>IF($BO$55="*","",$BR$55)</f>
        <v>6</v>
      </c>
      <c r="F35" s="147" t="str">
        <f>IF($BO$55="*","",$BS$55)</f>
        <v>0</v>
      </c>
      <c r="G35" s="247" t="str">
        <f>IF($BO$55="*","",$BP$55)</f>
        <v>中山 晴矢</v>
      </c>
      <c r="H35" s="247"/>
      <c r="I35" s="247"/>
      <c r="J35" s="247"/>
      <c r="K35" s="247"/>
      <c r="L35" s="247"/>
      <c r="M35" s="247"/>
      <c r="N35" s="247"/>
      <c r="O35" s="247"/>
      <c r="P35" s="247"/>
      <c r="Q35" s="247"/>
      <c r="R35" s="247"/>
      <c r="S35" s="247"/>
      <c r="T35" s="248">
        <f>IF($BO$55="*","",IF($BO$55=100,"00",$BO$55))</f>
        <v>51</v>
      </c>
      <c r="U35" s="249"/>
      <c r="V35" s="250"/>
      <c r="W35" s="251"/>
      <c r="X35" s="246"/>
      <c r="Y35" s="211"/>
      <c r="Z35" s="188"/>
      <c r="AA35" s="211"/>
      <c r="AB35" s="188"/>
      <c r="AC35" s="211"/>
      <c r="AD35" s="188"/>
      <c r="AE35" s="211"/>
      <c r="AF35" s="210"/>
      <c r="AG35" s="252"/>
      <c r="AH35" s="246">
        <v>7</v>
      </c>
      <c r="AI35" s="211"/>
      <c r="AJ35" s="117">
        <f>IF($BO$55="*","",$BQ$55)</f>
        <v>8</v>
      </c>
      <c r="AK35" s="118">
        <f>IF($BO$55="*","",$BR$55)</f>
        <v>6</v>
      </c>
      <c r="AL35" s="147" t="str">
        <f>IF($BO$55="*","",$BS$55)</f>
        <v>0</v>
      </c>
      <c r="AM35" s="247" t="str">
        <f>IF($BO$55="*","",$BP$55)</f>
        <v>中山 晴矢</v>
      </c>
      <c r="AN35" s="247"/>
      <c r="AO35" s="247"/>
      <c r="AP35" s="247"/>
      <c r="AQ35" s="247"/>
      <c r="AR35" s="247"/>
      <c r="AS35" s="247"/>
      <c r="AT35" s="247"/>
      <c r="AU35" s="247"/>
      <c r="AV35" s="247"/>
      <c r="AW35" s="247"/>
      <c r="AX35" s="247"/>
      <c r="AY35" s="247"/>
      <c r="AZ35" s="248">
        <f>IF($BO$55="*","",IF($BO$55=100,"00",$BO$55))</f>
        <v>51</v>
      </c>
      <c r="BA35" s="249"/>
      <c r="BB35" s="250"/>
      <c r="BC35" s="251"/>
      <c r="BD35" s="246"/>
      <c r="BE35" s="211"/>
      <c r="BF35" s="188"/>
      <c r="BG35" s="211"/>
      <c r="BH35" s="188"/>
      <c r="BI35" s="211"/>
      <c r="BJ35" s="188"/>
      <c r="BK35" s="211"/>
      <c r="BL35" s="210"/>
      <c r="BM35" s="252"/>
    </row>
    <row r="36" spans="1:82" ht="21" customHeight="1">
      <c r="B36" s="246">
        <v>8</v>
      </c>
      <c r="C36" s="211"/>
      <c r="D36" s="117">
        <f>IF($BO$56="*","",$BQ$56)</f>
        <v>7</v>
      </c>
      <c r="E36" s="118">
        <f>IF($BO$56="*","",$BR$56)</f>
        <v>7</v>
      </c>
      <c r="F36" s="147" t="str">
        <f>IF($BO$56="*","",$BS$56)</f>
        <v>4</v>
      </c>
      <c r="G36" s="247" t="str">
        <f>IF($BO$56="*","",$BP$56)</f>
        <v>小笠原 良介</v>
      </c>
      <c r="H36" s="247"/>
      <c r="I36" s="247"/>
      <c r="J36" s="247"/>
      <c r="K36" s="247"/>
      <c r="L36" s="247"/>
      <c r="M36" s="247"/>
      <c r="N36" s="247"/>
      <c r="O36" s="247"/>
      <c r="P36" s="247"/>
      <c r="Q36" s="247"/>
      <c r="R36" s="247"/>
      <c r="S36" s="247"/>
      <c r="T36" s="248">
        <f>IF($BO$56="*","",IF($BO$56=100,"00",$BO$56))</f>
        <v>52</v>
      </c>
      <c r="U36" s="249"/>
      <c r="V36" s="250"/>
      <c r="W36" s="251"/>
      <c r="X36" s="246"/>
      <c r="Y36" s="211"/>
      <c r="Z36" s="188"/>
      <c r="AA36" s="211"/>
      <c r="AB36" s="188"/>
      <c r="AC36" s="211"/>
      <c r="AD36" s="188"/>
      <c r="AE36" s="211"/>
      <c r="AF36" s="210"/>
      <c r="AG36" s="252"/>
      <c r="AH36" s="246">
        <v>8</v>
      </c>
      <c r="AI36" s="211"/>
      <c r="AJ36" s="117">
        <f>IF($BO$56="*","",$BQ$56)</f>
        <v>7</v>
      </c>
      <c r="AK36" s="118">
        <f>IF($BO$56="*","",$BR$56)</f>
        <v>7</v>
      </c>
      <c r="AL36" s="147" t="str">
        <f>IF($BO$56="*","",$BS$56)</f>
        <v>4</v>
      </c>
      <c r="AM36" s="247" t="str">
        <f>IF($BO$56="*","",$BP$56)</f>
        <v>小笠原 良介</v>
      </c>
      <c r="AN36" s="247"/>
      <c r="AO36" s="247"/>
      <c r="AP36" s="247"/>
      <c r="AQ36" s="247"/>
      <c r="AR36" s="247"/>
      <c r="AS36" s="247"/>
      <c r="AT36" s="247"/>
      <c r="AU36" s="247"/>
      <c r="AV36" s="247"/>
      <c r="AW36" s="247"/>
      <c r="AX36" s="247"/>
      <c r="AY36" s="247"/>
      <c r="AZ36" s="248">
        <f>IF($BO$56="*","",IF($BO$56=100,"00",$BO$56))</f>
        <v>52</v>
      </c>
      <c r="BA36" s="249"/>
      <c r="BB36" s="250"/>
      <c r="BC36" s="251"/>
      <c r="BD36" s="246"/>
      <c r="BE36" s="211"/>
      <c r="BF36" s="188"/>
      <c r="BG36" s="211"/>
      <c r="BH36" s="188"/>
      <c r="BI36" s="211"/>
      <c r="BJ36" s="188"/>
      <c r="BK36" s="211"/>
      <c r="BL36" s="210"/>
      <c r="BM36" s="252"/>
    </row>
    <row r="37" spans="1:82" ht="21" customHeight="1">
      <c r="B37" s="246">
        <v>9</v>
      </c>
      <c r="C37" s="211"/>
      <c r="D37" s="117">
        <f>IF($BO$57="*","",$BQ$57)</f>
        <v>2</v>
      </c>
      <c r="E37" s="118">
        <f>IF($BO$57="*","",$BR$57)</f>
        <v>6</v>
      </c>
      <c r="F37" s="147" t="str">
        <f>IF($BO$57="*","",$BS$57)</f>
        <v>0</v>
      </c>
      <c r="G37" s="247" t="str">
        <f>IF($BO$57="*","",$BP$57)</f>
        <v>高木 滉翔</v>
      </c>
      <c r="H37" s="247"/>
      <c r="I37" s="247"/>
      <c r="J37" s="247"/>
      <c r="K37" s="247"/>
      <c r="L37" s="247"/>
      <c r="M37" s="247"/>
      <c r="N37" s="247"/>
      <c r="O37" s="247"/>
      <c r="P37" s="247"/>
      <c r="Q37" s="247"/>
      <c r="R37" s="247"/>
      <c r="S37" s="247"/>
      <c r="T37" s="248">
        <f>IF($BO$57="*","",IF($BO$57=100,"00",$BO$57))</f>
        <v>55</v>
      </c>
      <c r="U37" s="249"/>
      <c r="V37" s="250"/>
      <c r="W37" s="251"/>
      <c r="X37" s="246"/>
      <c r="Y37" s="211"/>
      <c r="Z37" s="188"/>
      <c r="AA37" s="211"/>
      <c r="AB37" s="188"/>
      <c r="AC37" s="211"/>
      <c r="AD37" s="188"/>
      <c r="AE37" s="211"/>
      <c r="AF37" s="210"/>
      <c r="AG37" s="252"/>
      <c r="AH37" s="246">
        <v>9</v>
      </c>
      <c r="AI37" s="211"/>
      <c r="AJ37" s="117">
        <f>IF($BO$57="*","",$BQ$57)</f>
        <v>2</v>
      </c>
      <c r="AK37" s="118">
        <f>IF($BO$57="*","",$BR$57)</f>
        <v>6</v>
      </c>
      <c r="AL37" s="147" t="str">
        <f>IF($BO$57="*","",$BS$57)</f>
        <v>0</v>
      </c>
      <c r="AM37" s="247" t="str">
        <f>IF($BO$57="*","",$BP$57)</f>
        <v>高木 滉翔</v>
      </c>
      <c r="AN37" s="247"/>
      <c r="AO37" s="247"/>
      <c r="AP37" s="247"/>
      <c r="AQ37" s="247"/>
      <c r="AR37" s="247"/>
      <c r="AS37" s="247"/>
      <c r="AT37" s="247"/>
      <c r="AU37" s="247"/>
      <c r="AV37" s="247"/>
      <c r="AW37" s="247"/>
      <c r="AX37" s="247"/>
      <c r="AY37" s="247"/>
      <c r="AZ37" s="248">
        <f>IF($BO$57="*","",IF($BO$57=100,"00",$BO$57))</f>
        <v>55</v>
      </c>
      <c r="BA37" s="249"/>
      <c r="BB37" s="250"/>
      <c r="BC37" s="251"/>
      <c r="BD37" s="246"/>
      <c r="BE37" s="211"/>
      <c r="BF37" s="188"/>
      <c r="BG37" s="211"/>
      <c r="BH37" s="188"/>
      <c r="BI37" s="211"/>
      <c r="BJ37" s="188"/>
      <c r="BK37" s="211"/>
      <c r="BL37" s="210"/>
      <c r="BM37" s="252"/>
    </row>
    <row r="38" spans="1:82" ht="21" customHeight="1">
      <c r="B38" s="246">
        <v>10</v>
      </c>
      <c r="C38" s="211"/>
      <c r="D38" s="117">
        <f>IF($BO$58="*","",$BQ$58)</f>
        <v>8</v>
      </c>
      <c r="E38" s="118">
        <f>IF($BO$58="*","",$BR$58)</f>
        <v>8</v>
      </c>
      <c r="F38" s="147" t="str">
        <f>IF($BO$58="*","",$BS$58)</f>
        <v>5</v>
      </c>
      <c r="G38" s="247" t="str">
        <f>IF($BO$58="*","",$BP$58)</f>
        <v>小松 聖奈</v>
      </c>
      <c r="H38" s="247"/>
      <c r="I38" s="247"/>
      <c r="J38" s="247"/>
      <c r="K38" s="247"/>
      <c r="L38" s="247"/>
      <c r="M38" s="247"/>
      <c r="N38" s="247"/>
      <c r="O38" s="247"/>
      <c r="P38" s="247"/>
      <c r="Q38" s="247"/>
      <c r="R38" s="247"/>
      <c r="S38" s="247"/>
      <c r="T38" s="248">
        <f>IF($BO$58="*","",IF($BO$58=100,"00",$BO$58))</f>
        <v>57</v>
      </c>
      <c r="U38" s="249"/>
      <c r="V38" s="250"/>
      <c r="W38" s="251"/>
      <c r="X38" s="246"/>
      <c r="Y38" s="211"/>
      <c r="Z38" s="188"/>
      <c r="AA38" s="211"/>
      <c r="AB38" s="188"/>
      <c r="AC38" s="211"/>
      <c r="AD38" s="188"/>
      <c r="AE38" s="211"/>
      <c r="AF38" s="210"/>
      <c r="AG38" s="252"/>
      <c r="AH38" s="246">
        <v>10</v>
      </c>
      <c r="AI38" s="211"/>
      <c r="AJ38" s="117">
        <f>IF($BO$58="*","",$BQ$58)</f>
        <v>8</v>
      </c>
      <c r="AK38" s="118">
        <f>IF($BO$58="*","",$BR$58)</f>
        <v>8</v>
      </c>
      <c r="AL38" s="147" t="str">
        <f>IF($BO$58="*","",$BS$58)</f>
        <v>5</v>
      </c>
      <c r="AM38" s="247" t="str">
        <f>IF($BO$58="*","",$BP$58)</f>
        <v>小松 聖奈</v>
      </c>
      <c r="AN38" s="247"/>
      <c r="AO38" s="247"/>
      <c r="AP38" s="247"/>
      <c r="AQ38" s="247"/>
      <c r="AR38" s="247"/>
      <c r="AS38" s="247"/>
      <c r="AT38" s="247"/>
      <c r="AU38" s="247"/>
      <c r="AV38" s="247"/>
      <c r="AW38" s="247"/>
      <c r="AX38" s="247"/>
      <c r="AY38" s="247"/>
      <c r="AZ38" s="248">
        <f>IF($BO$58="*","",IF($BO$58=100,"00",$BO$58))</f>
        <v>57</v>
      </c>
      <c r="BA38" s="249"/>
      <c r="BB38" s="250"/>
      <c r="BC38" s="251"/>
      <c r="BD38" s="246"/>
      <c r="BE38" s="211"/>
      <c r="BF38" s="188"/>
      <c r="BG38" s="211"/>
      <c r="BH38" s="188"/>
      <c r="BI38" s="211"/>
      <c r="BJ38" s="188"/>
      <c r="BK38" s="211"/>
      <c r="BL38" s="210"/>
      <c r="BM38" s="252"/>
    </row>
    <row r="39" spans="1:82" ht="21" customHeight="1">
      <c r="B39" s="246">
        <v>11</v>
      </c>
      <c r="C39" s="211"/>
      <c r="D39" s="117">
        <f>IF($BO$59="*","",$BQ$59)</f>
        <v>1</v>
      </c>
      <c r="E39" s="118">
        <f>IF($BO$59="*","",$BR$59)</f>
        <v>1</v>
      </c>
      <c r="F39" s="147" t="str">
        <f>IF($BO$59="*","",$BS$59)</f>
        <v>7</v>
      </c>
      <c r="G39" s="247" t="str">
        <f>IF($BO$59="*","",$BP$59)</f>
        <v>西山 真輝</v>
      </c>
      <c r="H39" s="247"/>
      <c r="I39" s="247"/>
      <c r="J39" s="247"/>
      <c r="K39" s="247"/>
      <c r="L39" s="247"/>
      <c r="M39" s="247"/>
      <c r="N39" s="247"/>
      <c r="O39" s="247"/>
      <c r="P39" s="247"/>
      <c r="Q39" s="247"/>
      <c r="R39" s="247"/>
      <c r="S39" s="247"/>
      <c r="T39" s="248">
        <f>IF($BO$59="*","",IF($BO$59=100,"00",$BO$59))</f>
        <v>61</v>
      </c>
      <c r="U39" s="249"/>
      <c r="V39" s="250"/>
      <c r="W39" s="251"/>
      <c r="X39" s="246"/>
      <c r="Y39" s="211"/>
      <c r="Z39" s="188"/>
      <c r="AA39" s="211"/>
      <c r="AB39" s="188"/>
      <c r="AC39" s="211"/>
      <c r="AD39" s="188"/>
      <c r="AE39" s="211"/>
      <c r="AF39" s="210"/>
      <c r="AG39" s="252"/>
      <c r="AH39" s="246">
        <v>11</v>
      </c>
      <c r="AI39" s="211"/>
      <c r="AJ39" s="117">
        <f>IF($BO$59="*","",$BQ$59)</f>
        <v>1</v>
      </c>
      <c r="AK39" s="118">
        <f>IF($BO$59="*","",$BR$59)</f>
        <v>1</v>
      </c>
      <c r="AL39" s="147" t="str">
        <f>IF($BO$59="*","",$BS$59)</f>
        <v>7</v>
      </c>
      <c r="AM39" s="247" t="str">
        <f>IF($BO$59="*","",$BP$59)</f>
        <v>西山 真輝</v>
      </c>
      <c r="AN39" s="247"/>
      <c r="AO39" s="247"/>
      <c r="AP39" s="247"/>
      <c r="AQ39" s="247"/>
      <c r="AR39" s="247"/>
      <c r="AS39" s="247"/>
      <c r="AT39" s="247"/>
      <c r="AU39" s="247"/>
      <c r="AV39" s="247"/>
      <c r="AW39" s="247"/>
      <c r="AX39" s="247"/>
      <c r="AY39" s="247"/>
      <c r="AZ39" s="248">
        <f>IF($BO$59="*","",IF($BO$59=100,"00",$BO$59))</f>
        <v>61</v>
      </c>
      <c r="BA39" s="249"/>
      <c r="BB39" s="250"/>
      <c r="BC39" s="251"/>
      <c r="BD39" s="246"/>
      <c r="BE39" s="211"/>
      <c r="BF39" s="188"/>
      <c r="BG39" s="211"/>
      <c r="BH39" s="188"/>
      <c r="BI39" s="211"/>
      <c r="BJ39" s="188"/>
      <c r="BK39" s="211"/>
      <c r="BL39" s="210"/>
      <c r="BM39" s="252"/>
    </row>
    <row r="40" spans="1:82" ht="21" customHeight="1">
      <c r="B40" s="246">
        <v>12</v>
      </c>
      <c r="C40" s="211"/>
      <c r="D40" s="117">
        <f>IF($BO$60="*","",$BQ$60)</f>
        <v>6</v>
      </c>
      <c r="E40" s="118">
        <f>IF($BO$60="*","",$BR$60)</f>
        <v>7</v>
      </c>
      <c r="F40" s="147" t="str">
        <f>IF($BO$60="*","",$BS$60)</f>
        <v>4</v>
      </c>
      <c r="G40" s="247" t="str">
        <f>IF($BO$60="*","",$BP$60)</f>
        <v>田中 七翔</v>
      </c>
      <c r="H40" s="247"/>
      <c r="I40" s="247"/>
      <c r="J40" s="247"/>
      <c r="K40" s="247"/>
      <c r="L40" s="247"/>
      <c r="M40" s="247"/>
      <c r="N40" s="247"/>
      <c r="O40" s="247"/>
      <c r="P40" s="247"/>
      <c r="Q40" s="247"/>
      <c r="R40" s="247"/>
      <c r="S40" s="247"/>
      <c r="T40" s="248">
        <f>IF($BO$60="*","",IF($BO$60=100,"00",$BO$60))</f>
        <v>77</v>
      </c>
      <c r="U40" s="249"/>
      <c r="V40" s="250"/>
      <c r="W40" s="251"/>
      <c r="X40" s="246"/>
      <c r="Y40" s="211"/>
      <c r="Z40" s="188"/>
      <c r="AA40" s="211"/>
      <c r="AB40" s="188"/>
      <c r="AC40" s="211"/>
      <c r="AD40" s="188"/>
      <c r="AE40" s="211"/>
      <c r="AF40" s="210"/>
      <c r="AG40" s="252"/>
      <c r="AH40" s="246">
        <v>12</v>
      </c>
      <c r="AI40" s="211"/>
      <c r="AJ40" s="117">
        <f>IF($BO$60="*","",$BQ$60)</f>
        <v>6</v>
      </c>
      <c r="AK40" s="118">
        <f>IF($BO$60="*","",$BR$60)</f>
        <v>7</v>
      </c>
      <c r="AL40" s="147" t="str">
        <f>IF($BO$60="*","",$BS$60)</f>
        <v>4</v>
      </c>
      <c r="AM40" s="247" t="str">
        <f>IF($BO$60="*","",$BP$60)</f>
        <v>田中 七翔</v>
      </c>
      <c r="AN40" s="247"/>
      <c r="AO40" s="247"/>
      <c r="AP40" s="247"/>
      <c r="AQ40" s="247"/>
      <c r="AR40" s="247"/>
      <c r="AS40" s="247"/>
      <c r="AT40" s="247"/>
      <c r="AU40" s="247"/>
      <c r="AV40" s="247"/>
      <c r="AW40" s="247"/>
      <c r="AX40" s="247"/>
      <c r="AY40" s="247"/>
      <c r="AZ40" s="248">
        <f>IF($BO$60="*","",IF($BO$60=100,"00",$BO$60))</f>
        <v>77</v>
      </c>
      <c r="BA40" s="249"/>
      <c r="BB40" s="250"/>
      <c r="BC40" s="251"/>
      <c r="BD40" s="246"/>
      <c r="BE40" s="211"/>
      <c r="BF40" s="188"/>
      <c r="BG40" s="211"/>
      <c r="BH40" s="188"/>
      <c r="BI40" s="211"/>
      <c r="BJ40" s="188"/>
      <c r="BK40" s="211"/>
      <c r="BL40" s="210"/>
      <c r="BM40" s="252"/>
    </row>
    <row r="41" spans="1:82" ht="21" customHeight="1">
      <c r="B41" s="246">
        <v>13</v>
      </c>
      <c r="C41" s="211"/>
      <c r="D41" s="117">
        <f>IF($BO$61="*","",$BQ$61)</f>
        <v>3</v>
      </c>
      <c r="E41" s="118">
        <f>IF($BO$61="*","",$BR$61)</f>
        <v>1</v>
      </c>
      <c r="F41" s="147" t="str">
        <f>IF($BO$61="*","",$BS$61)</f>
        <v>4</v>
      </c>
      <c r="G41" s="247" t="str">
        <f>IF($BO$61="*","",$BP$61)</f>
        <v>中柄 詩音</v>
      </c>
      <c r="H41" s="247"/>
      <c r="I41" s="247"/>
      <c r="J41" s="247"/>
      <c r="K41" s="247"/>
      <c r="L41" s="247"/>
      <c r="M41" s="247"/>
      <c r="N41" s="247"/>
      <c r="O41" s="247"/>
      <c r="P41" s="247"/>
      <c r="Q41" s="247"/>
      <c r="R41" s="247"/>
      <c r="S41" s="247"/>
      <c r="T41" s="248">
        <f>IF($BO$61="*","",IF($BO$61=100,"00",$BO$61))</f>
        <v>83</v>
      </c>
      <c r="U41" s="249"/>
      <c r="V41" s="250"/>
      <c r="W41" s="251"/>
      <c r="X41" s="246"/>
      <c r="Y41" s="211"/>
      <c r="Z41" s="188"/>
      <c r="AA41" s="211"/>
      <c r="AB41" s="188"/>
      <c r="AC41" s="211"/>
      <c r="AD41" s="188"/>
      <c r="AE41" s="211"/>
      <c r="AF41" s="210"/>
      <c r="AG41" s="252"/>
      <c r="AH41" s="246">
        <v>13</v>
      </c>
      <c r="AI41" s="211"/>
      <c r="AJ41" s="117">
        <f>IF($BO$61="*","",$BQ$61)</f>
        <v>3</v>
      </c>
      <c r="AK41" s="118">
        <f>IF($BO$61="*","",$BR$61)</f>
        <v>1</v>
      </c>
      <c r="AL41" s="147" t="str">
        <f>IF($BO$61="*","",$BS$61)</f>
        <v>4</v>
      </c>
      <c r="AM41" s="247" t="str">
        <f>IF($BO$61="*","",$BP$61)</f>
        <v>中柄 詩音</v>
      </c>
      <c r="AN41" s="247"/>
      <c r="AO41" s="247"/>
      <c r="AP41" s="247"/>
      <c r="AQ41" s="247"/>
      <c r="AR41" s="247"/>
      <c r="AS41" s="247"/>
      <c r="AT41" s="247"/>
      <c r="AU41" s="247"/>
      <c r="AV41" s="247"/>
      <c r="AW41" s="247"/>
      <c r="AX41" s="247"/>
      <c r="AY41" s="247"/>
      <c r="AZ41" s="248">
        <f>IF($BO$61="*","",IF($BO$61=100,"00",$BO$61))</f>
        <v>83</v>
      </c>
      <c r="BA41" s="249"/>
      <c r="BB41" s="250"/>
      <c r="BC41" s="251"/>
      <c r="BD41" s="246"/>
      <c r="BE41" s="211"/>
      <c r="BF41" s="188"/>
      <c r="BG41" s="211"/>
      <c r="BH41" s="188"/>
      <c r="BI41" s="211"/>
      <c r="BJ41" s="188"/>
      <c r="BK41" s="211"/>
      <c r="BL41" s="210"/>
      <c r="BM41" s="252"/>
    </row>
    <row r="42" spans="1:82" ht="21" customHeight="1">
      <c r="B42" s="246">
        <v>14</v>
      </c>
      <c r="C42" s="211"/>
      <c r="D42" s="117">
        <f>IF($BO$62="*","",$BQ$62)</f>
        <v>3</v>
      </c>
      <c r="E42" s="118">
        <f>IF($BO$62="*","",$BR$62)</f>
        <v>1</v>
      </c>
      <c r="F42" s="148" t="str">
        <f>IF($BO$62="*","",$BS$62)</f>
        <v>4</v>
      </c>
      <c r="G42" s="247" t="str">
        <f>IF($BO$62="*","",$BP$62)</f>
        <v>橋本 康佑</v>
      </c>
      <c r="H42" s="247"/>
      <c r="I42" s="247"/>
      <c r="J42" s="247"/>
      <c r="K42" s="247"/>
      <c r="L42" s="247"/>
      <c r="M42" s="247"/>
      <c r="N42" s="247"/>
      <c r="O42" s="247"/>
      <c r="P42" s="247"/>
      <c r="Q42" s="247"/>
      <c r="R42" s="247"/>
      <c r="S42" s="247"/>
      <c r="T42" s="248">
        <f>IF($BO$62="*","",IF($BO$62=100,"00",$BO$62))</f>
        <v>84</v>
      </c>
      <c r="U42" s="249"/>
      <c r="V42" s="250"/>
      <c r="W42" s="251"/>
      <c r="X42" s="246"/>
      <c r="Y42" s="211"/>
      <c r="Z42" s="188"/>
      <c r="AA42" s="211"/>
      <c r="AB42" s="188"/>
      <c r="AC42" s="211"/>
      <c r="AD42" s="188"/>
      <c r="AE42" s="211"/>
      <c r="AF42" s="210"/>
      <c r="AG42" s="252"/>
      <c r="AH42" s="246">
        <v>14</v>
      </c>
      <c r="AI42" s="211"/>
      <c r="AJ42" s="117">
        <f>IF($BO$62="*","",$BQ$62)</f>
        <v>3</v>
      </c>
      <c r="AK42" s="118">
        <f>IF($BO$62="*","",$BR$62)</f>
        <v>1</v>
      </c>
      <c r="AL42" s="148" t="str">
        <f>IF($BO$62="*","",$BS$62)</f>
        <v>4</v>
      </c>
      <c r="AM42" s="247" t="str">
        <f>IF($BO$62="*","",$BP$62)</f>
        <v>橋本 康佑</v>
      </c>
      <c r="AN42" s="247"/>
      <c r="AO42" s="247"/>
      <c r="AP42" s="247"/>
      <c r="AQ42" s="247"/>
      <c r="AR42" s="247"/>
      <c r="AS42" s="247"/>
      <c r="AT42" s="247"/>
      <c r="AU42" s="247"/>
      <c r="AV42" s="247"/>
      <c r="AW42" s="247"/>
      <c r="AX42" s="247"/>
      <c r="AY42" s="247"/>
      <c r="AZ42" s="248">
        <f>IF($BO$62="*","",IF($BO$62=100,"00",$BO$62))</f>
        <v>84</v>
      </c>
      <c r="BA42" s="249"/>
      <c r="BB42" s="250"/>
      <c r="BC42" s="251"/>
      <c r="BD42" s="246"/>
      <c r="BE42" s="211"/>
      <c r="BF42" s="188"/>
      <c r="BG42" s="211"/>
      <c r="BH42" s="188"/>
      <c r="BI42" s="211"/>
      <c r="BJ42" s="188"/>
      <c r="BK42" s="211"/>
      <c r="BL42" s="210"/>
      <c r="BM42" s="252"/>
    </row>
    <row r="43" spans="1:82" ht="21" customHeight="1" thickBot="1">
      <c r="B43" s="234">
        <v>15</v>
      </c>
      <c r="C43" s="235"/>
      <c r="D43" s="144">
        <f>IF($BO$63="*","",$BQ$63)</f>
        <v>9</v>
      </c>
      <c r="E43" s="145">
        <f>IF($BO$63="*","",$BR$63)</f>
        <v>6</v>
      </c>
      <c r="F43" s="146" t="str">
        <f>IF($BO$63="*","",$BS$63)</f>
        <v>4</v>
      </c>
      <c r="G43" s="237" t="str">
        <f>IF($BO$63="*","",$BP$63)</f>
        <v>松原 成到</v>
      </c>
      <c r="H43" s="237"/>
      <c r="I43" s="237"/>
      <c r="J43" s="237"/>
      <c r="K43" s="237"/>
      <c r="L43" s="237"/>
      <c r="M43" s="237"/>
      <c r="N43" s="237"/>
      <c r="O43" s="237"/>
      <c r="P43" s="237"/>
      <c r="Q43" s="237"/>
      <c r="R43" s="237"/>
      <c r="S43" s="238"/>
      <c r="T43" s="253" t="str">
        <f>IF($BO$63="*","",IF($BO$63=100,"00",$BO$63))</f>
        <v>00</v>
      </c>
      <c r="U43" s="254"/>
      <c r="V43" s="255"/>
      <c r="W43" s="256"/>
      <c r="X43" s="234"/>
      <c r="Y43" s="235"/>
      <c r="Z43" s="239"/>
      <c r="AA43" s="235"/>
      <c r="AB43" s="239"/>
      <c r="AC43" s="235"/>
      <c r="AD43" s="239"/>
      <c r="AE43" s="235"/>
      <c r="AF43" s="228"/>
      <c r="AG43" s="229"/>
      <c r="AH43" s="234">
        <v>15</v>
      </c>
      <c r="AI43" s="235"/>
      <c r="AJ43" s="144">
        <f>IF($BO$63="*","",$BQ$63)</f>
        <v>9</v>
      </c>
      <c r="AK43" s="145">
        <f>IF($BO$63="*","",$BR$63)</f>
        <v>6</v>
      </c>
      <c r="AL43" s="146" t="str">
        <f>IF($BO$63="*","",$BS$63)</f>
        <v>4</v>
      </c>
      <c r="AM43" s="237" t="str">
        <f>IF($BO$63="*","",$BP$63)</f>
        <v>松原 成到</v>
      </c>
      <c r="AN43" s="237"/>
      <c r="AO43" s="237"/>
      <c r="AP43" s="237"/>
      <c r="AQ43" s="237"/>
      <c r="AR43" s="237"/>
      <c r="AS43" s="237"/>
      <c r="AT43" s="237"/>
      <c r="AU43" s="237"/>
      <c r="AV43" s="237"/>
      <c r="AW43" s="237"/>
      <c r="AX43" s="237"/>
      <c r="AY43" s="238"/>
      <c r="AZ43" s="253" t="str">
        <f>IF($BO$63="*","",IF($BO$63=100,"00",$BO$63))</f>
        <v>00</v>
      </c>
      <c r="BA43" s="254"/>
      <c r="BB43" s="255"/>
      <c r="BC43" s="256"/>
      <c r="BD43" s="234"/>
      <c r="BE43" s="235"/>
      <c r="BF43" s="239"/>
      <c r="BG43" s="235"/>
      <c r="BH43" s="239"/>
      <c r="BI43" s="235"/>
      <c r="BJ43" s="239"/>
      <c r="BK43" s="235"/>
      <c r="BL43" s="228"/>
      <c r="BM43" s="229"/>
    </row>
    <row r="44" spans="1:82" ht="21" customHeight="1">
      <c r="B44" s="240" t="s">
        <v>221</v>
      </c>
      <c r="C44" s="232"/>
      <c r="D44" s="232"/>
      <c r="E44" s="232"/>
      <c r="F44" s="232"/>
      <c r="G44" s="232"/>
      <c r="H44" s="241"/>
      <c r="I44" s="121">
        <f>I22</f>
        <v>4</v>
      </c>
      <c r="J44" s="122">
        <f t="shared" ref="J44:K44" si="20">J22</f>
        <v>7</v>
      </c>
      <c r="K44" s="123" t="str">
        <f t="shared" si="20"/>
        <v>0</v>
      </c>
      <c r="L44" s="242" t="str">
        <f>$L$22</f>
        <v>藤原 悟</v>
      </c>
      <c r="M44" s="243"/>
      <c r="N44" s="243"/>
      <c r="O44" s="243"/>
      <c r="P44" s="243"/>
      <c r="Q44" s="243"/>
      <c r="R44" s="243"/>
      <c r="S44" s="243"/>
      <c r="T44" s="243"/>
      <c r="U44" s="243"/>
      <c r="V44" s="243"/>
      <c r="W44" s="243"/>
      <c r="X44" s="298"/>
      <c r="Y44" s="298"/>
      <c r="Z44" s="298"/>
      <c r="AA44" s="299"/>
      <c r="AB44" s="240"/>
      <c r="AC44" s="241"/>
      <c r="AD44" s="245"/>
      <c r="AE44" s="241"/>
      <c r="AF44" s="232"/>
      <c r="AG44" s="233"/>
      <c r="AH44" s="240" t="s">
        <v>221</v>
      </c>
      <c r="AI44" s="232"/>
      <c r="AJ44" s="232"/>
      <c r="AK44" s="232"/>
      <c r="AL44" s="232"/>
      <c r="AM44" s="232"/>
      <c r="AN44" s="241"/>
      <c r="AO44" s="121">
        <f>I22</f>
        <v>4</v>
      </c>
      <c r="AP44" s="122">
        <f t="shared" ref="AP44:AQ44" si="21">J22</f>
        <v>7</v>
      </c>
      <c r="AQ44" s="123" t="str">
        <f t="shared" si="21"/>
        <v>0</v>
      </c>
      <c r="AR44" s="242" t="str">
        <f>$L$22</f>
        <v>藤原 悟</v>
      </c>
      <c r="AS44" s="243"/>
      <c r="AT44" s="243"/>
      <c r="AU44" s="243"/>
      <c r="AV44" s="243"/>
      <c r="AW44" s="243"/>
      <c r="AX44" s="243"/>
      <c r="AY44" s="243"/>
      <c r="AZ44" s="243"/>
      <c r="BA44" s="243"/>
      <c r="BB44" s="243"/>
      <c r="BC44" s="243"/>
      <c r="BD44" s="298"/>
      <c r="BE44" s="298"/>
      <c r="BF44" s="298"/>
      <c r="BG44" s="299"/>
      <c r="BH44" s="240"/>
      <c r="BI44" s="241"/>
      <c r="BJ44" s="245"/>
      <c r="BK44" s="241"/>
      <c r="BL44" s="232"/>
      <c r="BM44" s="233"/>
    </row>
    <row r="45" spans="1:82" ht="21" customHeight="1" thickBot="1">
      <c r="B45" s="234" t="s">
        <v>222</v>
      </c>
      <c r="C45" s="228"/>
      <c r="D45" s="228"/>
      <c r="E45" s="228"/>
      <c r="F45" s="228"/>
      <c r="G45" s="228"/>
      <c r="H45" s="235"/>
      <c r="I45" s="124" t="str">
        <f t="shared" ref="I45:K45" si="22">I23</f>
        <v/>
      </c>
      <c r="J45" s="125" t="str">
        <f t="shared" si="22"/>
        <v/>
      </c>
      <c r="K45" s="126" t="str">
        <f t="shared" si="22"/>
        <v/>
      </c>
      <c r="L45" s="236" t="str">
        <f>$L$23</f>
        <v>田中 美保</v>
      </c>
      <c r="M45" s="237"/>
      <c r="N45" s="237"/>
      <c r="O45" s="237"/>
      <c r="P45" s="237"/>
      <c r="Q45" s="237"/>
      <c r="R45" s="237"/>
      <c r="S45" s="237"/>
      <c r="T45" s="237"/>
      <c r="U45" s="237"/>
      <c r="V45" s="237"/>
      <c r="W45" s="237"/>
      <c r="X45" s="300"/>
      <c r="Y45" s="300"/>
      <c r="Z45" s="300"/>
      <c r="AA45" s="301"/>
      <c r="AB45" s="234"/>
      <c r="AC45" s="235"/>
      <c r="AD45" s="239"/>
      <c r="AE45" s="235"/>
      <c r="AF45" s="228"/>
      <c r="AG45" s="229"/>
      <c r="AH45" s="234" t="s">
        <v>222</v>
      </c>
      <c r="AI45" s="228"/>
      <c r="AJ45" s="228"/>
      <c r="AK45" s="228"/>
      <c r="AL45" s="228"/>
      <c r="AM45" s="228"/>
      <c r="AN45" s="235"/>
      <c r="AO45" s="124" t="str">
        <f t="shared" ref="AO45:AQ45" si="23">I23</f>
        <v/>
      </c>
      <c r="AP45" s="125" t="str">
        <f t="shared" si="23"/>
        <v/>
      </c>
      <c r="AQ45" s="126" t="str">
        <f t="shared" si="23"/>
        <v/>
      </c>
      <c r="AR45" s="236" t="str">
        <f>$L$23</f>
        <v>田中 美保</v>
      </c>
      <c r="AS45" s="237"/>
      <c r="AT45" s="237"/>
      <c r="AU45" s="237"/>
      <c r="AV45" s="237"/>
      <c r="AW45" s="237"/>
      <c r="AX45" s="237"/>
      <c r="AY45" s="237"/>
      <c r="AZ45" s="237"/>
      <c r="BA45" s="237"/>
      <c r="BB45" s="237"/>
      <c r="BC45" s="237"/>
      <c r="BD45" s="300"/>
      <c r="BE45" s="300"/>
      <c r="BF45" s="300"/>
      <c r="BG45" s="301"/>
      <c r="BH45" s="234"/>
      <c r="BI45" s="235"/>
      <c r="BJ45" s="239"/>
      <c r="BK45" s="235"/>
      <c r="BL45" s="228"/>
      <c r="BM45" s="229"/>
    </row>
    <row r="46" spans="1:82" ht="24" customHeight="1" thickTop="1">
      <c r="A46" s="127"/>
      <c r="AH46" s="128"/>
      <c r="BN46" s="129"/>
    </row>
    <row r="47" spans="1:82" ht="17.25" customHeight="1">
      <c r="B47" s="70" t="s">
        <v>223</v>
      </c>
      <c r="AA47" s="230" t="s">
        <v>278</v>
      </c>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O47" s="18"/>
      <c r="BP47" s="18"/>
      <c r="BQ47" s="21"/>
      <c r="BR47" s="21"/>
      <c r="BS47" s="21"/>
      <c r="BT47" s="18"/>
      <c r="BU47" s="18"/>
      <c r="BV47" s="18"/>
      <c r="BW47" s="18"/>
      <c r="BX47" s="18"/>
      <c r="BY47" s="18"/>
      <c r="BZ47" s="18"/>
      <c r="CA47" s="18"/>
      <c r="CB47" s="18"/>
      <c r="CC47" s="18"/>
      <c r="CD47" s="18"/>
    </row>
    <row r="48" spans="1:82" ht="13.5" customHeight="1">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O48" s="18"/>
      <c r="BP48" s="18"/>
      <c r="BQ48" s="21"/>
      <c r="BR48" s="21"/>
      <c r="BS48" s="21"/>
      <c r="BT48" s="18"/>
      <c r="BU48" s="18"/>
      <c r="BV48" s="18"/>
      <c r="BW48" s="18"/>
      <c r="BX48" s="18"/>
      <c r="BY48" s="18"/>
      <c r="BZ48" s="18"/>
      <c r="CA48" s="18"/>
      <c r="CB48" s="18"/>
      <c r="CC48" s="18"/>
      <c r="CD48" s="18"/>
    </row>
    <row r="49" spans="2:82" ht="13.5" customHeight="1">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O49" s="32">
        <v>0</v>
      </c>
      <c r="BP49" s="130" t="str">
        <f t="shared" ref="BP49:BP63" si="24">IF($BO49="","",IF(ISNA(MATCH($BO49,BV$49:BV$74,0)),"",INDEX(BU$49:BU$74,MATCH(BO49,BV$49:BV$74,0))))</f>
        <v>大原 真優</v>
      </c>
      <c r="BQ49" s="101">
        <f>IF($BO49="","",IF(ISNA(MATCH($BO49,BV$49:BV$74,0)),"",INDEX(BW$49:BW$74,MATCH(BO49,BV$49:BV$74,0))))</f>
        <v>5</v>
      </c>
      <c r="BR49" s="101">
        <f>IF($BO49="","",IF(ISNA(MATCH($BO49,BV$49:BV$74,0)),"",INDEX(BX$49:BX$74,MATCH(BO49,BV$49:BV$74,0))))</f>
        <v>6</v>
      </c>
      <c r="BS49" s="101" t="str">
        <f>IF($BO49="","",IF(ISNA(MATCH($BO49,BV$49:BV$74,0)),"",INDEX(BY$49:BY$74,MATCH(BO49,BV$49:BV$74,0))))</f>
        <v>3</v>
      </c>
      <c r="BT49" s="18"/>
      <c r="BU49" s="19" t="str">
        <f>入力欄!B38</f>
        <v>田中 七翔</v>
      </c>
      <c r="BV49" s="19">
        <f>入力欄!E38</f>
        <v>77</v>
      </c>
      <c r="BW49" s="19">
        <f>(CA49-CB49)/100</f>
        <v>6</v>
      </c>
      <c r="BX49" s="19">
        <f>(CB49-BY49)/10</f>
        <v>7</v>
      </c>
      <c r="BY49" s="18" t="str">
        <f t="shared" ref="BY49:BY63" si="25">RIGHT(BZ49,1)</f>
        <v>4</v>
      </c>
      <c r="BZ49" s="18">
        <f>入力欄!F38</f>
        <v>214265674</v>
      </c>
      <c r="CA49" s="18" t="str">
        <f>RIGHT(BZ49,3)</f>
        <v>674</v>
      </c>
      <c r="CB49" s="18" t="str">
        <f>RIGHT(BZ49,2)</f>
        <v>74</v>
      </c>
      <c r="CD49" s="18"/>
    </row>
    <row r="50" spans="2:82" ht="13.5" customHeight="1">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O50" s="32">
        <v>20</v>
      </c>
      <c r="BP50" s="130" t="str">
        <f t="shared" si="24"/>
        <v>片岡 大二</v>
      </c>
      <c r="BQ50" s="101">
        <f t="shared" ref="BQ50:BQ63" si="26">IF($BO50="","",IF(ISNA(MATCH($BO50,BV$49:BV$74,0)),"",INDEX(BW$49:BW$74,MATCH(BO50,BV$49:BV$74,0))))</f>
        <v>2</v>
      </c>
      <c r="BR50" s="101">
        <f t="shared" ref="BR50:BR63" si="27">IF($BO50="","",IF(ISNA(MATCH($BO50,BV$49:BV$74,0)),"",INDEX(BX$49:BX$74,MATCH(BO50,BV$49:BV$74,0))))</f>
        <v>8</v>
      </c>
      <c r="BS50" s="101" t="str">
        <f t="shared" ref="BS50:BS63" si="28">IF($BO50="","",IF(ISNA(MATCH($BO50,BV$49:BV$74,0)),"",INDEX(BY$49:BY$74,MATCH(BO50,BV$49:BV$74,0))))</f>
        <v>6</v>
      </c>
      <c r="BT50" s="18"/>
      <c r="BU50" s="19" t="str">
        <f>入力欄!B39</f>
        <v>遠藤 優太</v>
      </c>
      <c r="BV50" s="19">
        <f>入力欄!E39</f>
        <v>24</v>
      </c>
      <c r="BW50" s="19">
        <f t="shared" ref="BW50:BW63" si="29">(CA50-CB50)/100</f>
        <v>7</v>
      </c>
      <c r="BX50" s="19">
        <f t="shared" ref="BX50:BX63" si="30">(CB50-BY50)/10</f>
        <v>5</v>
      </c>
      <c r="BY50" s="18" t="str">
        <f t="shared" si="25"/>
        <v>2</v>
      </c>
      <c r="BZ50" s="18">
        <f>入力欄!F39</f>
        <v>233929752</v>
      </c>
      <c r="CA50" s="18" t="str">
        <f t="shared" ref="CA50:CA65" si="31">RIGHT(BZ50,3)</f>
        <v>752</v>
      </c>
      <c r="CB50" s="18" t="str">
        <f t="shared" ref="CB50:CB65" si="32">RIGHT(BZ50,2)</f>
        <v>52</v>
      </c>
      <c r="CD50" s="18"/>
    </row>
    <row r="51" spans="2:82" ht="13.5" customHeight="1">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O51" s="32">
        <v>22</v>
      </c>
      <c r="BP51" s="130" t="str">
        <f t="shared" si="24"/>
        <v>平田 悠生</v>
      </c>
      <c r="BQ51" s="101">
        <f t="shared" si="26"/>
        <v>7</v>
      </c>
      <c r="BR51" s="101">
        <f t="shared" si="27"/>
        <v>5</v>
      </c>
      <c r="BS51" s="101" t="str">
        <f t="shared" si="28"/>
        <v>0</v>
      </c>
      <c r="BT51" s="18"/>
      <c r="BU51" s="19" t="str">
        <f>入力欄!B40</f>
        <v>平田 悠生</v>
      </c>
      <c r="BV51" s="19">
        <f>入力欄!E40</f>
        <v>22</v>
      </c>
      <c r="BW51" s="19">
        <f t="shared" si="29"/>
        <v>7</v>
      </c>
      <c r="BX51" s="19">
        <f t="shared" si="30"/>
        <v>5</v>
      </c>
      <c r="BY51" s="18" t="str">
        <f t="shared" si="25"/>
        <v>0</v>
      </c>
      <c r="BZ51" s="18">
        <f>入力欄!F40</f>
        <v>426173750</v>
      </c>
      <c r="CA51" s="18" t="str">
        <f t="shared" si="31"/>
        <v>750</v>
      </c>
      <c r="CB51" s="18" t="str">
        <f t="shared" si="32"/>
        <v>50</v>
      </c>
      <c r="CD51" s="18"/>
    </row>
    <row r="52" spans="2:82" ht="13.5" customHeight="1">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O52" s="32">
        <v>24</v>
      </c>
      <c r="BP52" s="130" t="str">
        <f t="shared" si="24"/>
        <v>遠藤 優太</v>
      </c>
      <c r="BQ52" s="101">
        <f t="shared" si="26"/>
        <v>7</v>
      </c>
      <c r="BR52" s="101">
        <f t="shared" si="27"/>
        <v>5</v>
      </c>
      <c r="BS52" s="101" t="str">
        <f t="shared" si="28"/>
        <v>2</v>
      </c>
      <c r="BT52" s="18"/>
      <c r="BU52" s="19" t="str">
        <f>入力欄!B41</f>
        <v>西山 真輝</v>
      </c>
      <c r="BV52" s="19">
        <f>入力欄!E41</f>
        <v>61</v>
      </c>
      <c r="BW52" s="19">
        <f t="shared" si="29"/>
        <v>1</v>
      </c>
      <c r="BX52" s="19">
        <f t="shared" si="30"/>
        <v>1</v>
      </c>
      <c r="BY52" s="18" t="str">
        <f t="shared" si="25"/>
        <v>7</v>
      </c>
      <c r="BZ52" s="18">
        <f>入力欄!F41</f>
        <v>442859117</v>
      </c>
      <c r="CA52" s="18" t="str">
        <f t="shared" si="31"/>
        <v>117</v>
      </c>
      <c r="CB52" s="18" t="str">
        <f t="shared" si="32"/>
        <v>17</v>
      </c>
      <c r="CD52" s="18"/>
    </row>
    <row r="53" spans="2:82" ht="13.5" customHeight="1">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O53" s="32">
        <v>26</v>
      </c>
      <c r="BP53" s="130" t="str">
        <f t="shared" si="24"/>
        <v>鶴身 桜助</v>
      </c>
      <c r="BQ53" s="101">
        <f t="shared" si="26"/>
        <v>1</v>
      </c>
      <c r="BR53" s="101">
        <f t="shared" si="27"/>
        <v>8</v>
      </c>
      <c r="BS53" s="101" t="str">
        <f t="shared" si="28"/>
        <v>2</v>
      </c>
      <c r="BT53" s="18"/>
      <c r="BU53" s="19" t="str">
        <f>入力欄!B42</f>
        <v>中山 晴矢</v>
      </c>
      <c r="BV53" s="19">
        <f>入力欄!E42</f>
        <v>51</v>
      </c>
      <c r="BW53" s="19">
        <f t="shared" si="29"/>
        <v>8</v>
      </c>
      <c r="BX53" s="19">
        <f t="shared" si="30"/>
        <v>6</v>
      </c>
      <c r="BY53" s="18" t="str">
        <f t="shared" si="25"/>
        <v>0</v>
      </c>
      <c r="BZ53" s="18">
        <f>入力欄!F42</f>
        <v>478105860</v>
      </c>
      <c r="CA53" s="18" t="str">
        <f t="shared" si="31"/>
        <v>860</v>
      </c>
      <c r="CB53" s="18" t="str">
        <f t="shared" si="32"/>
        <v>60</v>
      </c>
      <c r="CD53" s="18"/>
    </row>
    <row r="54" spans="2:82">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O54" s="32">
        <v>47</v>
      </c>
      <c r="BP54" s="130" t="str">
        <f t="shared" si="24"/>
        <v>宮脇 柚月</v>
      </c>
      <c r="BQ54" s="101">
        <f t="shared" si="26"/>
        <v>4</v>
      </c>
      <c r="BR54" s="101">
        <f t="shared" si="27"/>
        <v>2</v>
      </c>
      <c r="BS54" s="101" t="str">
        <f t="shared" si="28"/>
        <v>7</v>
      </c>
      <c r="BT54" s="18"/>
      <c r="BU54" s="19" t="str">
        <f>入力欄!B43</f>
        <v>小松 聖奈</v>
      </c>
      <c r="BV54" s="19">
        <f>IF(入力欄!E43="","",入力欄!E43)</f>
        <v>57</v>
      </c>
      <c r="BW54" s="19">
        <f t="shared" si="29"/>
        <v>8</v>
      </c>
      <c r="BX54" s="19">
        <f t="shared" si="30"/>
        <v>8</v>
      </c>
      <c r="BY54" s="18" t="str">
        <f t="shared" si="25"/>
        <v>5</v>
      </c>
      <c r="BZ54" s="18">
        <f>入力欄!F43</f>
        <v>511317885</v>
      </c>
      <c r="CA54" s="18" t="str">
        <f t="shared" si="31"/>
        <v>885</v>
      </c>
      <c r="CB54" s="18" t="str">
        <f t="shared" si="32"/>
        <v>85</v>
      </c>
      <c r="CD54" s="18"/>
    </row>
    <row r="55" spans="2:82">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O55" s="32">
        <v>51</v>
      </c>
      <c r="BP55" s="130" t="str">
        <f t="shared" si="24"/>
        <v>中山 晴矢</v>
      </c>
      <c r="BQ55" s="101">
        <f t="shared" si="26"/>
        <v>8</v>
      </c>
      <c r="BR55" s="101">
        <f t="shared" si="27"/>
        <v>6</v>
      </c>
      <c r="BS55" s="101" t="str">
        <f t="shared" si="28"/>
        <v>0</v>
      </c>
      <c r="BT55" s="18"/>
      <c r="BU55" s="19" t="str">
        <f>入力欄!B44</f>
        <v>片岡 大二</v>
      </c>
      <c r="BV55" s="19">
        <f>IF(入力欄!E44="","",入力欄!E44)</f>
        <v>20</v>
      </c>
      <c r="BW55" s="19">
        <f t="shared" si="29"/>
        <v>2</v>
      </c>
      <c r="BX55" s="19">
        <f t="shared" si="30"/>
        <v>8</v>
      </c>
      <c r="BY55" s="18" t="str">
        <f t="shared" si="25"/>
        <v>6</v>
      </c>
      <c r="BZ55" s="18">
        <f>入力欄!F44</f>
        <v>661949286</v>
      </c>
      <c r="CA55" s="18" t="str">
        <f t="shared" si="31"/>
        <v>286</v>
      </c>
      <c r="CB55" s="18" t="str">
        <f t="shared" si="32"/>
        <v>86</v>
      </c>
      <c r="CD55" s="18"/>
    </row>
    <row r="56" spans="2:82">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O56" s="32">
        <v>52</v>
      </c>
      <c r="BP56" s="130" t="str">
        <f t="shared" si="24"/>
        <v>小笠原 良介</v>
      </c>
      <c r="BQ56" s="101">
        <f t="shared" si="26"/>
        <v>7</v>
      </c>
      <c r="BR56" s="101">
        <f t="shared" si="27"/>
        <v>7</v>
      </c>
      <c r="BS56" s="101" t="str">
        <f t="shared" si="28"/>
        <v>4</v>
      </c>
      <c r="BT56" s="18"/>
      <c r="BU56" s="19" t="str">
        <f>入力欄!B45</f>
        <v>高木 滉翔</v>
      </c>
      <c r="BV56" s="19">
        <f>IF(入力欄!E45="","",入力欄!E45)</f>
        <v>55</v>
      </c>
      <c r="BW56" s="19">
        <f t="shared" si="29"/>
        <v>2</v>
      </c>
      <c r="BX56" s="19">
        <f t="shared" si="30"/>
        <v>6</v>
      </c>
      <c r="BY56" s="18" t="str">
        <f t="shared" si="25"/>
        <v>0</v>
      </c>
      <c r="BZ56" s="18">
        <f>入力欄!F45</f>
        <v>667570260</v>
      </c>
      <c r="CA56" s="18" t="str">
        <f t="shared" si="31"/>
        <v>260</v>
      </c>
      <c r="CB56" s="18" t="str">
        <f t="shared" si="32"/>
        <v>60</v>
      </c>
      <c r="CD56" s="18"/>
    </row>
    <row r="57" spans="2:82">
      <c r="BO57" s="32">
        <v>55</v>
      </c>
      <c r="BP57" s="130" t="str">
        <f t="shared" si="24"/>
        <v>高木 滉翔</v>
      </c>
      <c r="BQ57" s="101">
        <f t="shared" si="26"/>
        <v>2</v>
      </c>
      <c r="BR57" s="101">
        <f t="shared" si="27"/>
        <v>6</v>
      </c>
      <c r="BS57" s="101" t="str">
        <f t="shared" si="28"/>
        <v>0</v>
      </c>
      <c r="BT57" s="18"/>
      <c r="BU57" s="19" t="str">
        <f>入力欄!B46</f>
        <v>小笠原 良介</v>
      </c>
      <c r="BV57" s="19">
        <f>IF(入力欄!E46="","",入力欄!E46)</f>
        <v>52</v>
      </c>
      <c r="BW57" s="19">
        <f t="shared" si="29"/>
        <v>7</v>
      </c>
      <c r="BX57" s="19">
        <f t="shared" si="30"/>
        <v>7</v>
      </c>
      <c r="BY57" s="18" t="str">
        <f t="shared" si="25"/>
        <v>4</v>
      </c>
      <c r="BZ57" s="18">
        <f>入力欄!F46</f>
        <v>692206774</v>
      </c>
      <c r="CA57" s="18" t="str">
        <f t="shared" si="31"/>
        <v>774</v>
      </c>
      <c r="CB57" s="18" t="str">
        <f t="shared" si="32"/>
        <v>74</v>
      </c>
      <c r="CD57" s="18"/>
    </row>
    <row r="58" spans="2:82" ht="14.25" thickBot="1">
      <c r="D58" s="8" t="s">
        <v>277</v>
      </c>
      <c r="AJ58" s="8" t="s">
        <v>279</v>
      </c>
      <c r="BO58" s="32">
        <v>57</v>
      </c>
      <c r="BP58" s="130" t="str">
        <f t="shared" si="24"/>
        <v>小松 聖奈</v>
      </c>
      <c r="BQ58" s="101">
        <f t="shared" si="26"/>
        <v>8</v>
      </c>
      <c r="BR58" s="101">
        <f t="shared" si="27"/>
        <v>8</v>
      </c>
      <c r="BS58" s="101" t="str">
        <f t="shared" si="28"/>
        <v>5</v>
      </c>
      <c r="BT58" s="18"/>
      <c r="BU58" s="19" t="str">
        <f>入力欄!B47</f>
        <v>宮脇 柚月</v>
      </c>
      <c r="BV58" s="19">
        <f>IF(入力欄!E47="","",入力欄!E47)</f>
        <v>47</v>
      </c>
      <c r="BW58" s="19">
        <f t="shared" si="29"/>
        <v>4</v>
      </c>
      <c r="BX58" s="19">
        <f t="shared" si="30"/>
        <v>2</v>
      </c>
      <c r="BY58" s="18" t="str">
        <f t="shared" si="25"/>
        <v>7</v>
      </c>
      <c r="BZ58" s="18">
        <f>入力欄!F47</f>
        <v>721449427</v>
      </c>
      <c r="CA58" s="18" t="str">
        <f t="shared" si="31"/>
        <v>427</v>
      </c>
      <c r="CB58" s="18" t="str">
        <f t="shared" si="32"/>
        <v>27</v>
      </c>
      <c r="CD58" s="18"/>
    </row>
    <row r="59" spans="2:82" ht="13.5" customHeight="1">
      <c r="B59" s="271" t="s">
        <v>104</v>
      </c>
      <c r="C59" s="272"/>
      <c r="D59" s="275" t="s">
        <v>214</v>
      </c>
      <c r="E59" s="275"/>
      <c r="F59" s="276"/>
      <c r="G59" s="269" t="s">
        <v>215</v>
      </c>
      <c r="H59" s="269"/>
      <c r="I59" s="269"/>
      <c r="J59" s="269"/>
      <c r="K59" s="269"/>
      <c r="L59" s="269"/>
      <c r="M59" s="269"/>
      <c r="N59" s="269"/>
      <c r="O59" s="269"/>
      <c r="P59" s="269"/>
      <c r="Q59" s="269"/>
      <c r="R59" s="269"/>
      <c r="S59" s="270"/>
      <c r="T59" s="271" t="s">
        <v>104</v>
      </c>
      <c r="U59" s="270"/>
      <c r="V59" s="265" t="s">
        <v>216</v>
      </c>
      <c r="W59" s="266"/>
      <c r="X59" s="269" t="s">
        <v>217</v>
      </c>
      <c r="Y59" s="269"/>
      <c r="Z59" s="269"/>
      <c r="AA59" s="269"/>
      <c r="AB59" s="269"/>
      <c r="AC59" s="269"/>
      <c r="AD59" s="269"/>
      <c r="AE59" s="269"/>
      <c r="AF59" s="269"/>
      <c r="AG59" s="270"/>
      <c r="AH59" s="271" t="s">
        <v>104</v>
      </c>
      <c r="AI59" s="272"/>
      <c r="AJ59" s="275" t="s">
        <v>214</v>
      </c>
      <c r="AK59" s="275"/>
      <c r="AL59" s="276"/>
      <c r="AM59" s="269" t="s">
        <v>215</v>
      </c>
      <c r="AN59" s="269"/>
      <c r="AO59" s="269"/>
      <c r="AP59" s="269"/>
      <c r="AQ59" s="269"/>
      <c r="AR59" s="269"/>
      <c r="AS59" s="269"/>
      <c r="AT59" s="269"/>
      <c r="AU59" s="269"/>
      <c r="AV59" s="269"/>
      <c r="AW59" s="269"/>
      <c r="AX59" s="269"/>
      <c r="AY59" s="270"/>
      <c r="AZ59" s="271" t="s">
        <v>104</v>
      </c>
      <c r="BA59" s="270"/>
      <c r="BB59" s="265" t="s">
        <v>216</v>
      </c>
      <c r="BC59" s="266"/>
      <c r="BD59" s="269" t="s">
        <v>217</v>
      </c>
      <c r="BE59" s="269"/>
      <c r="BF59" s="269"/>
      <c r="BG59" s="269"/>
      <c r="BH59" s="269"/>
      <c r="BI59" s="269"/>
      <c r="BJ59" s="269"/>
      <c r="BK59" s="269"/>
      <c r="BL59" s="269"/>
      <c r="BM59" s="270"/>
      <c r="BO59" s="32">
        <v>61</v>
      </c>
      <c r="BP59" s="130" t="str">
        <f t="shared" si="24"/>
        <v>西山 真輝</v>
      </c>
      <c r="BQ59" s="101">
        <f t="shared" si="26"/>
        <v>1</v>
      </c>
      <c r="BR59" s="101">
        <f t="shared" si="27"/>
        <v>1</v>
      </c>
      <c r="BS59" s="101" t="str">
        <f t="shared" si="28"/>
        <v>7</v>
      </c>
      <c r="BT59" s="18"/>
      <c r="BU59" s="19" t="str">
        <f>入力欄!B48</f>
        <v>橋本 康佑</v>
      </c>
      <c r="BV59" s="19">
        <f>IF(入力欄!E48="","",入力欄!E48)</f>
        <v>84</v>
      </c>
      <c r="BW59" s="19">
        <f t="shared" si="29"/>
        <v>3</v>
      </c>
      <c r="BX59" s="19">
        <f t="shared" si="30"/>
        <v>1</v>
      </c>
      <c r="BY59" s="18" t="str">
        <f t="shared" si="25"/>
        <v>4</v>
      </c>
      <c r="BZ59" s="18">
        <f>入力欄!F48</f>
        <v>741533314</v>
      </c>
      <c r="CA59" s="18" t="str">
        <f t="shared" si="31"/>
        <v>314</v>
      </c>
      <c r="CB59" s="18" t="str">
        <f t="shared" si="32"/>
        <v>14</v>
      </c>
      <c r="CD59" s="18"/>
    </row>
    <row r="60" spans="2:82">
      <c r="B60" s="273"/>
      <c r="C60" s="274"/>
      <c r="D60" s="277"/>
      <c r="E60" s="277"/>
      <c r="F60" s="278"/>
      <c r="G60" s="279"/>
      <c r="H60" s="279"/>
      <c r="I60" s="279"/>
      <c r="J60" s="279"/>
      <c r="K60" s="279"/>
      <c r="L60" s="279"/>
      <c r="M60" s="279"/>
      <c r="N60" s="279"/>
      <c r="O60" s="279"/>
      <c r="P60" s="279"/>
      <c r="Q60" s="279"/>
      <c r="R60" s="279"/>
      <c r="S60" s="280"/>
      <c r="T60" s="273"/>
      <c r="U60" s="280"/>
      <c r="V60" s="267"/>
      <c r="W60" s="268"/>
      <c r="X60" s="281">
        <v>1</v>
      </c>
      <c r="Y60" s="281"/>
      <c r="Z60" s="281">
        <v>2</v>
      </c>
      <c r="AA60" s="281"/>
      <c r="AB60" s="281">
        <v>3</v>
      </c>
      <c r="AC60" s="281"/>
      <c r="AD60" s="281">
        <v>4</v>
      </c>
      <c r="AE60" s="281"/>
      <c r="AF60" s="281">
        <v>5</v>
      </c>
      <c r="AG60" s="282"/>
      <c r="AH60" s="273"/>
      <c r="AI60" s="274"/>
      <c r="AJ60" s="277"/>
      <c r="AK60" s="277"/>
      <c r="AL60" s="278"/>
      <c r="AM60" s="279"/>
      <c r="AN60" s="279"/>
      <c r="AO60" s="279"/>
      <c r="AP60" s="279"/>
      <c r="AQ60" s="279"/>
      <c r="AR60" s="279"/>
      <c r="AS60" s="279"/>
      <c r="AT60" s="279"/>
      <c r="AU60" s="279"/>
      <c r="AV60" s="279"/>
      <c r="AW60" s="279"/>
      <c r="AX60" s="279"/>
      <c r="AY60" s="280"/>
      <c r="AZ60" s="273"/>
      <c r="BA60" s="280"/>
      <c r="BB60" s="267"/>
      <c r="BC60" s="268"/>
      <c r="BD60" s="281">
        <v>1</v>
      </c>
      <c r="BE60" s="281"/>
      <c r="BF60" s="281">
        <v>2</v>
      </c>
      <c r="BG60" s="281"/>
      <c r="BH60" s="281">
        <v>3</v>
      </c>
      <c r="BI60" s="281"/>
      <c r="BJ60" s="281">
        <v>4</v>
      </c>
      <c r="BK60" s="281"/>
      <c r="BL60" s="281">
        <v>5</v>
      </c>
      <c r="BM60" s="282"/>
      <c r="BO60" s="32">
        <v>77</v>
      </c>
      <c r="BP60" s="130" t="str">
        <f t="shared" si="24"/>
        <v>田中 七翔</v>
      </c>
      <c r="BQ60" s="101">
        <f t="shared" si="26"/>
        <v>6</v>
      </c>
      <c r="BR60" s="101">
        <f t="shared" si="27"/>
        <v>7</v>
      </c>
      <c r="BS60" s="101" t="str">
        <f t="shared" si="28"/>
        <v>4</v>
      </c>
      <c r="BT60" s="18"/>
      <c r="BU60" s="19" t="str">
        <f>入力欄!B49</f>
        <v>大原 真優</v>
      </c>
      <c r="BV60" s="19">
        <f>IF(入力欄!E49="","",入力欄!E49)</f>
        <v>0</v>
      </c>
      <c r="BW60" s="19">
        <f t="shared" si="29"/>
        <v>5</v>
      </c>
      <c r="BX60" s="19">
        <f t="shared" si="30"/>
        <v>6</v>
      </c>
      <c r="BY60" s="18" t="str">
        <f t="shared" si="25"/>
        <v>3</v>
      </c>
      <c r="BZ60" s="18">
        <f>入力欄!F49</f>
        <v>794007563</v>
      </c>
      <c r="CA60" s="18" t="str">
        <f t="shared" si="31"/>
        <v>563</v>
      </c>
      <c r="CB60" s="18" t="str">
        <f t="shared" si="32"/>
        <v>63</v>
      </c>
      <c r="CD60" s="18"/>
    </row>
    <row r="61" spans="2:82" ht="17.25">
      <c r="B61" s="246">
        <v>1</v>
      </c>
      <c r="C61" s="211"/>
      <c r="D61" s="117"/>
      <c r="E61" s="118"/>
      <c r="F61" s="149"/>
      <c r="G61" s="247" t="s">
        <v>268</v>
      </c>
      <c r="H61" s="247"/>
      <c r="I61" s="247"/>
      <c r="J61" s="247"/>
      <c r="K61" s="247"/>
      <c r="L61" s="247"/>
      <c r="M61" s="247"/>
      <c r="N61" s="247"/>
      <c r="O61" s="247"/>
      <c r="P61" s="247"/>
      <c r="Q61" s="247"/>
      <c r="R61" s="247"/>
      <c r="S61" s="247"/>
      <c r="T61" s="248"/>
      <c r="U61" s="249"/>
      <c r="V61" s="250"/>
      <c r="W61" s="251"/>
      <c r="X61" s="246"/>
      <c r="Y61" s="211"/>
      <c r="Z61" s="188"/>
      <c r="AA61" s="211"/>
      <c r="AB61" s="188"/>
      <c r="AC61" s="211"/>
      <c r="AD61" s="188"/>
      <c r="AE61" s="211"/>
      <c r="AF61" s="210"/>
      <c r="AG61" s="252"/>
      <c r="AH61" s="246">
        <v>1</v>
      </c>
      <c r="AI61" s="211"/>
      <c r="AJ61" s="117"/>
      <c r="AK61" s="118"/>
      <c r="AL61" s="149"/>
      <c r="AM61" s="247" t="s">
        <v>268</v>
      </c>
      <c r="AN61" s="247"/>
      <c r="AO61" s="247"/>
      <c r="AP61" s="247"/>
      <c r="AQ61" s="247"/>
      <c r="AR61" s="247"/>
      <c r="AS61" s="247"/>
      <c r="AT61" s="247"/>
      <c r="AU61" s="247"/>
      <c r="AV61" s="247"/>
      <c r="AW61" s="247"/>
      <c r="AX61" s="247"/>
      <c r="AY61" s="247"/>
      <c r="AZ61" s="248"/>
      <c r="BA61" s="249"/>
      <c r="BB61" s="250"/>
      <c r="BC61" s="251"/>
      <c r="BD61" s="246"/>
      <c r="BE61" s="211"/>
      <c r="BF61" s="188"/>
      <c r="BG61" s="211"/>
      <c r="BH61" s="188"/>
      <c r="BI61" s="211"/>
      <c r="BJ61" s="188"/>
      <c r="BK61" s="211"/>
      <c r="BL61" s="210"/>
      <c r="BM61" s="252"/>
      <c r="BO61" s="32">
        <v>83</v>
      </c>
      <c r="BP61" s="130" t="str">
        <f t="shared" si="24"/>
        <v>中柄 詩音</v>
      </c>
      <c r="BQ61" s="101">
        <f t="shared" si="26"/>
        <v>3</v>
      </c>
      <c r="BR61" s="101">
        <f t="shared" si="27"/>
        <v>1</v>
      </c>
      <c r="BS61" s="101" t="str">
        <f t="shared" si="28"/>
        <v>4</v>
      </c>
      <c r="BT61" s="18"/>
      <c r="BU61" s="19" t="str">
        <f>入力欄!B50</f>
        <v>中柄 詩音</v>
      </c>
      <c r="BV61" s="19">
        <f>IF(入力欄!E50="","",入力欄!E50)</f>
        <v>83</v>
      </c>
      <c r="BW61" s="19">
        <f t="shared" si="29"/>
        <v>3</v>
      </c>
      <c r="BX61" s="19">
        <f t="shared" si="30"/>
        <v>1</v>
      </c>
      <c r="BY61" s="18" t="str">
        <f t="shared" si="25"/>
        <v>4</v>
      </c>
      <c r="BZ61" s="18">
        <f>入力欄!F50</f>
        <v>806877314</v>
      </c>
      <c r="CA61" s="18" t="str">
        <f t="shared" si="31"/>
        <v>314</v>
      </c>
      <c r="CB61" s="18" t="str">
        <f t="shared" si="32"/>
        <v>14</v>
      </c>
      <c r="CD61" s="18"/>
    </row>
    <row r="62" spans="2:82" ht="17.25">
      <c r="B62" s="246">
        <v>2</v>
      </c>
      <c r="C62" s="211"/>
      <c r="D62" s="117"/>
      <c r="E62" s="118"/>
      <c r="F62" s="149"/>
      <c r="G62" s="247" t="s">
        <v>269</v>
      </c>
      <c r="H62" s="247"/>
      <c r="I62" s="247"/>
      <c r="J62" s="247"/>
      <c r="K62" s="247"/>
      <c r="L62" s="247"/>
      <c r="M62" s="247"/>
      <c r="N62" s="247"/>
      <c r="O62" s="247"/>
      <c r="P62" s="247"/>
      <c r="Q62" s="247"/>
      <c r="R62" s="247"/>
      <c r="S62" s="247"/>
      <c r="T62" s="248"/>
      <c r="U62" s="249"/>
      <c r="V62" s="250"/>
      <c r="W62" s="251"/>
      <c r="X62" s="246"/>
      <c r="Y62" s="211"/>
      <c r="Z62" s="188"/>
      <c r="AA62" s="211"/>
      <c r="AB62" s="188"/>
      <c r="AC62" s="211"/>
      <c r="AD62" s="188"/>
      <c r="AE62" s="211"/>
      <c r="AF62" s="210"/>
      <c r="AG62" s="252"/>
      <c r="AH62" s="246">
        <v>2</v>
      </c>
      <c r="AI62" s="211"/>
      <c r="AJ62" s="117"/>
      <c r="AK62" s="118"/>
      <c r="AL62" s="149"/>
      <c r="AM62" s="247" t="s">
        <v>269</v>
      </c>
      <c r="AN62" s="247"/>
      <c r="AO62" s="247"/>
      <c r="AP62" s="247"/>
      <c r="AQ62" s="247"/>
      <c r="AR62" s="247"/>
      <c r="AS62" s="247"/>
      <c r="AT62" s="247"/>
      <c r="AU62" s="247"/>
      <c r="AV62" s="247"/>
      <c r="AW62" s="247"/>
      <c r="AX62" s="247"/>
      <c r="AY62" s="247"/>
      <c r="AZ62" s="248"/>
      <c r="BA62" s="249"/>
      <c r="BB62" s="250"/>
      <c r="BC62" s="251"/>
      <c r="BD62" s="246"/>
      <c r="BE62" s="211"/>
      <c r="BF62" s="188"/>
      <c r="BG62" s="211"/>
      <c r="BH62" s="188"/>
      <c r="BI62" s="211"/>
      <c r="BJ62" s="188"/>
      <c r="BK62" s="211"/>
      <c r="BL62" s="210"/>
      <c r="BM62" s="252"/>
      <c r="BO62" s="32">
        <v>84</v>
      </c>
      <c r="BP62" s="130" t="str">
        <f t="shared" si="24"/>
        <v>橋本 康佑</v>
      </c>
      <c r="BQ62" s="101">
        <f t="shared" si="26"/>
        <v>3</v>
      </c>
      <c r="BR62" s="101">
        <f t="shared" si="27"/>
        <v>1</v>
      </c>
      <c r="BS62" s="101" t="str">
        <f t="shared" si="28"/>
        <v>4</v>
      </c>
      <c r="BT62" s="18"/>
      <c r="BU62" s="19" t="str">
        <f>入力欄!B51</f>
        <v>鶴身 桜助</v>
      </c>
      <c r="BV62" s="19">
        <f>IF(入力欄!E51="","",入力欄!E51)</f>
        <v>26</v>
      </c>
      <c r="BW62" s="19">
        <f t="shared" si="29"/>
        <v>1</v>
      </c>
      <c r="BX62" s="19">
        <f t="shared" si="30"/>
        <v>8</v>
      </c>
      <c r="BY62" s="18" t="str">
        <f t="shared" si="25"/>
        <v>2</v>
      </c>
      <c r="BZ62" s="18">
        <f>入力欄!F51</f>
        <v>991325182</v>
      </c>
      <c r="CA62" s="18" t="str">
        <f t="shared" si="31"/>
        <v>182</v>
      </c>
      <c r="CB62" s="18" t="str">
        <f t="shared" si="32"/>
        <v>82</v>
      </c>
      <c r="CD62" s="18"/>
    </row>
    <row r="63" spans="2:82" ht="17.25">
      <c r="B63" s="246">
        <v>3</v>
      </c>
      <c r="C63" s="211"/>
      <c r="D63" s="117"/>
      <c r="E63" s="118"/>
      <c r="F63" s="149"/>
      <c r="G63" s="247" t="s">
        <v>270</v>
      </c>
      <c r="H63" s="247"/>
      <c r="I63" s="247"/>
      <c r="J63" s="247"/>
      <c r="K63" s="247"/>
      <c r="L63" s="247"/>
      <c r="M63" s="247"/>
      <c r="N63" s="247"/>
      <c r="O63" s="247"/>
      <c r="P63" s="247"/>
      <c r="Q63" s="247"/>
      <c r="R63" s="247"/>
      <c r="S63" s="247"/>
      <c r="T63" s="248"/>
      <c r="U63" s="249"/>
      <c r="V63" s="250"/>
      <c r="W63" s="251"/>
      <c r="X63" s="246"/>
      <c r="Y63" s="211"/>
      <c r="Z63" s="188"/>
      <c r="AA63" s="211"/>
      <c r="AB63" s="188"/>
      <c r="AC63" s="211"/>
      <c r="AD63" s="188"/>
      <c r="AE63" s="211"/>
      <c r="AF63" s="210"/>
      <c r="AG63" s="252"/>
      <c r="AH63" s="246">
        <v>3</v>
      </c>
      <c r="AI63" s="211"/>
      <c r="AJ63" s="117"/>
      <c r="AK63" s="118"/>
      <c r="AL63" s="149"/>
      <c r="AM63" s="247" t="s">
        <v>270</v>
      </c>
      <c r="AN63" s="247"/>
      <c r="AO63" s="247"/>
      <c r="AP63" s="247"/>
      <c r="AQ63" s="247"/>
      <c r="AR63" s="247"/>
      <c r="AS63" s="247"/>
      <c r="AT63" s="247"/>
      <c r="AU63" s="247"/>
      <c r="AV63" s="247"/>
      <c r="AW63" s="247"/>
      <c r="AX63" s="247"/>
      <c r="AY63" s="247"/>
      <c r="AZ63" s="248"/>
      <c r="BA63" s="249"/>
      <c r="BB63" s="250"/>
      <c r="BC63" s="251"/>
      <c r="BD63" s="246"/>
      <c r="BE63" s="211"/>
      <c r="BF63" s="188"/>
      <c r="BG63" s="211"/>
      <c r="BH63" s="188"/>
      <c r="BI63" s="211"/>
      <c r="BJ63" s="188"/>
      <c r="BK63" s="211"/>
      <c r="BL63" s="210"/>
      <c r="BM63" s="252"/>
      <c r="BO63" s="32">
        <v>100</v>
      </c>
      <c r="BP63" s="130" t="str">
        <f t="shared" si="24"/>
        <v>松原 成到</v>
      </c>
      <c r="BQ63" s="101">
        <f t="shared" si="26"/>
        <v>9</v>
      </c>
      <c r="BR63" s="101">
        <f t="shared" si="27"/>
        <v>6</v>
      </c>
      <c r="BS63" s="101" t="str">
        <f t="shared" si="28"/>
        <v>4</v>
      </c>
      <c r="BT63" s="18"/>
      <c r="BU63" s="19" t="str">
        <f>入力欄!B52</f>
        <v>松原 成到</v>
      </c>
      <c r="BV63" s="19">
        <f>IF(入力欄!E52="","",入力欄!E52)</f>
        <v>100</v>
      </c>
      <c r="BW63" s="19">
        <f t="shared" si="29"/>
        <v>9</v>
      </c>
      <c r="BX63" s="19">
        <f t="shared" si="30"/>
        <v>6</v>
      </c>
      <c r="BY63" s="18" t="str">
        <f t="shared" si="25"/>
        <v>4</v>
      </c>
      <c r="BZ63" s="18">
        <f>入力欄!F52</f>
        <v>427197964</v>
      </c>
      <c r="CA63" s="18" t="str">
        <f t="shared" si="31"/>
        <v>964</v>
      </c>
      <c r="CB63" s="18" t="str">
        <f t="shared" si="32"/>
        <v>64</v>
      </c>
      <c r="CD63" s="18"/>
    </row>
    <row r="64" spans="2:82" ht="17.25">
      <c r="B64" s="246">
        <v>4</v>
      </c>
      <c r="C64" s="211"/>
      <c r="D64" s="117"/>
      <c r="E64" s="118"/>
      <c r="F64" s="149"/>
      <c r="G64" s="247" t="s">
        <v>271</v>
      </c>
      <c r="H64" s="247"/>
      <c r="I64" s="247"/>
      <c r="J64" s="247"/>
      <c r="K64" s="247"/>
      <c r="L64" s="247"/>
      <c r="M64" s="247"/>
      <c r="N64" s="247"/>
      <c r="O64" s="247"/>
      <c r="P64" s="247"/>
      <c r="Q64" s="247"/>
      <c r="R64" s="247"/>
      <c r="S64" s="247"/>
      <c r="T64" s="248"/>
      <c r="U64" s="249"/>
      <c r="V64" s="250"/>
      <c r="W64" s="251"/>
      <c r="X64" s="246"/>
      <c r="Y64" s="211"/>
      <c r="Z64" s="188"/>
      <c r="AA64" s="211"/>
      <c r="AB64" s="188"/>
      <c r="AC64" s="211"/>
      <c r="AD64" s="188"/>
      <c r="AE64" s="211"/>
      <c r="AF64" s="210"/>
      <c r="AG64" s="252"/>
      <c r="AH64" s="246">
        <v>4</v>
      </c>
      <c r="AI64" s="211"/>
      <c r="AJ64" s="117"/>
      <c r="AK64" s="118"/>
      <c r="AL64" s="149"/>
      <c r="AM64" s="247" t="s">
        <v>271</v>
      </c>
      <c r="AN64" s="247"/>
      <c r="AO64" s="247"/>
      <c r="AP64" s="247"/>
      <c r="AQ64" s="247"/>
      <c r="AR64" s="247"/>
      <c r="AS64" s="247"/>
      <c r="AT64" s="247"/>
      <c r="AU64" s="247"/>
      <c r="AV64" s="247"/>
      <c r="AW64" s="247"/>
      <c r="AX64" s="247"/>
      <c r="AY64" s="247"/>
      <c r="AZ64" s="248"/>
      <c r="BA64" s="249"/>
      <c r="BB64" s="250"/>
      <c r="BC64" s="251"/>
      <c r="BD64" s="246"/>
      <c r="BE64" s="211"/>
      <c r="BF64" s="188"/>
      <c r="BG64" s="211"/>
      <c r="BH64" s="188"/>
      <c r="BI64" s="211"/>
      <c r="BJ64" s="188"/>
      <c r="BK64" s="211"/>
      <c r="BL64" s="210"/>
      <c r="BM64" s="252"/>
      <c r="BO64" s="33"/>
      <c r="BP64" s="20" t="str">
        <f>入力欄!B21</f>
        <v>藤原 悟</v>
      </c>
      <c r="BQ64" s="101">
        <f>IF(BZ64="","",BW64)</f>
        <v>4</v>
      </c>
      <c r="BR64" s="101">
        <f>IF(BZ64="","",BX64)</f>
        <v>7</v>
      </c>
      <c r="BS64" s="101" t="str">
        <f>IF(BZ64="","",BY64)</f>
        <v>0</v>
      </c>
      <c r="BT64" s="18"/>
      <c r="BU64" s="19"/>
      <c r="BV64" s="19"/>
      <c r="BW64" s="19">
        <f t="shared" ref="BW64:BW65" si="33">(CA64-CB64)/100</f>
        <v>4</v>
      </c>
      <c r="BX64" s="19">
        <f t="shared" ref="BX64:BX65" si="34">(CB64-BY64)/10</f>
        <v>7</v>
      </c>
      <c r="BY64" s="18" t="str">
        <f t="shared" ref="BY64:BY65" si="35">RIGHT(BZ64,1)</f>
        <v>0</v>
      </c>
      <c r="BZ64" s="18">
        <f>入力欄!B24</f>
        <v>503334470</v>
      </c>
      <c r="CA64" s="18" t="str">
        <f t="shared" si="31"/>
        <v>470</v>
      </c>
      <c r="CB64" s="18" t="str">
        <f t="shared" si="32"/>
        <v>70</v>
      </c>
      <c r="CD64" s="18"/>
    </row>
    <row r="65" spans="2:82" ht="17.25">
      <c r="B65" s="246">
        <v>5</v>
      </c>
      <c r="C65" s="211"/>
      <c r="D65" s="117"/>
      <c r="E65" s="118"/>
      <c r="F65" s="149"/>
      <c r="G65" s="247" t="s">
        <v>272</v>
      </c>
      <c r="H65" s="247"/>
      <c r="I65" s="247"/>
      <c r="J65" s="247"/>
      <c r="K65" s="247"/>
      <c r="L65" s="247"/>
      <c r="M65" s="247"/>
      <c r="N65" s="247"/>
      <c r="O65" s="247"/>
      <c r="P65" s="247"/>
      <c r="Q65" s="247"/>
      <c r="R65" s="247"/>
      <c r="S65" s="247"/>
      <c r="T65" s="248"/>
      <c r="U65" s="249"/>
      <c r="V65" s="250"/>
      <c r="W65" s="251"/>
      <c r="X65" s="246"/>
      <c r="Y65" s="211"/>
      <c r="Z65" s="188"/>
      <c r="AA65" s="211"/>
      <c r="AB65" s="188"/>
      <c r="AC65" s="211"/>
      <c r="AD65" s="188"/>
      <c r="AE65" s="211"/>
      <c r="AF65" s="210"/>
      <c r="AG65" s="252"/>
      <c r="AH65" s="246">
        <v>5</v>
      </c>
      <c r="AI65" s="211"/>
      <c r="AJ65" s="117"/>
      <c r="AK65" s="118"/>
      <c r="AL65" s="149"/>
      <c r="AM65" s="247" t="s">
        <v>272</v>
      </c>
      <c r="AN65" s="247"/>
      <c r="AO65" s="247"/>
      <c r="AP65" s="247"/>
      <c r="AQ65" s="247"/>
      <c r="AR65" s="247"/>
      <c r="AS65" s="247"/>
      <c r="AT65" s="247"/>
      <c r="AU65" s="247"/>
      <c r="AV65" s="247"/>
      <c r="AW65" s="247"/>
      <c r="AX65" s="247"/>
      <c r="AY65" s="247"/>
      <c r="AZ65" s="248"/>
      <c r="BA65" s="249"/>
      <c r="BB65" s="250"/>
      <c r="BC65" s="251"/>
      <c r="BD65" s="246"/>
      <c r="BE65" s="211"/>
      <c r="BF65" s="188"/>
      <c r="BG65" s="211"/>
      <c r="BH65" s="188"/>
      <c r="BI65" s="211"/>
      <c r="BJ65" s="188"/>
      <c r="BK65" s="211"/>
      <c r="BL65" s="210"/>
      <c r="BM65" s="252"/>
      <c r="BO65" s="33"/>
      <c r="BP65" s="20" t="str">
        <f>入力欄!B26</f>
        <v>田中 美保</v>
      </c>
      <c r="BQ65" s="101" t="str">
        <f>IF(BZ65="","",BW65)</f>
        <v/>
      </c>
      <c r="BR65" s="101" t="str">
        <f>IF(BZ65="","",BX65)</f>
        <v/>
      </c>
      <c r="BS65" s="101" t="str">
        <f>IF(BZ65="","",BY65)</f>
        <v/>
      </c>
      <c r="BT65" s="18"/>
      <c r="BU65" s="19"/>
      <c r="BV65" s="19"/>
      <c r="BW65" s="19" t="e">
        <f t="shared" si="33"/>
        <v>#VALUE!</v>
      </c>
      <c r="BX65" s="19" t="e">
        <f t="shared" si="34"/>
        <v>#VALUE!</v>
      </c>
      <c r="BY65" s="18" t="str">
        <f t="shared" si="35"/>
        <v/>
      </c>
      <c r="BZ65" s="18"/>
      <c r="CA65" s="18" t="str">
        <f t="shared" si="31"/>
        <v/>
      </c>
      <c r="CB65" s="18" t="str">
        <f t="shared" si="32"/>
        <v/>
      </c>
      <c r="CD65" s="18"/>
    </row>
    <row r="66" spans="2:82" ht="17.25">
      <c r="B66" s="246">
        <v>6</v>
      </c>
      <c r="C66" s="211"/>
      <c r="D66" s="117"/>
      <c r="E66" s="118"/>
      <c r="F66" s="149"/>
      <c r="G66" s="247" t="s">
        <v>273</v>
      </c>
      <c r="H66" s="247"/>
      <c r="I66" s="247"/>
      <c r="J66" s="247"/>
      <c r="K66" s="247"/>
      <c r="L66" s="247"/>
      <c r="M66" s="247"/>
      <c r="N66" s="247"/>
      <c r="O66" s="247"/>
      <c r="P66" s="247"/>
      <c r="Q66" s="247"/>
      <c r="R66" s="247"/>
      <c r="S66" s="247"/>
      <c r="T66" s="248"/>
      <c r="U66" s="249"/>
      <c r="V66" s="250"/>
      <c r="W66" s="251"/>
      <c r="X66" s="246"/>
      <c r="Y66" s="211"/>
      <c r="Z66" s="188"/>
      <c r="AA66" s="211"/>
      <c r="AB66" s="188"/>
      <c r="AC66" s="211"/>
      <c r="AD66" s="188"/>
      <c r="AE66" s="211"/>
      <c r="AF66" s="210"/>
      <c r="AG66" s="252"/>
      <c r="AH66" s="246">
        <v>6</v>
      </c>
      <c r="AI66" s="211"/>
      <c r="AJ66" s="117"/>
      <c r="AK66" s="118"/>
      <c r="AL66" s="149"/>
      <c r="AM66" s="247" t="s">
        <v>273</v>
      </c>
      <c r="AN66" s="247"/>
      <c r="AO66" s="247"/>
      <c r="AP66" s="247"/>
      <c r="AQ66" s="247"/>
      <c r="AR66" s="247"/>
      <c r="AS66" s="247"/>
      <c r="AT66" s="247"/>
      <c r="AU66" s="247"/>
      <c r="AV66" s="247"/>
      <c r="AW66" s="247"/>
      <c r="AX66" s="247"/>
      <c r="AY66" s="247"/>
      <c r="AZ66" s="248"/>
      <c r="BA66" s="249"/>
      <c r="BB66" s="250"/>
      <c r="BC66" s="251"/>
      <c r="BD66" s="246"/>
      <c r="BE66" s="211"/>
      <c r="BF66" s="188"/>
      <c r="BG66" s="211"/>
      <c r="BH66" s="188"/>
      <c r="BI66" s="211"/>
      <c r="BJ66" s="188"/>
      <c r="BK66" s="211"/>
      <c r="BL66" s="210"/>
      <c r="BM66" s="252"/>
      <c r="BO66" s="33"/>
      <c r="BP66" s="20"/>
      <c r="BQ66" s="131"/>
      <c r="BR66" s="131"/>
      <c r="BS66" s="131"/>
      <c r="BT66" s="18"/>
      <c r="BU66" s="19"/>
      <c r="BV66" s="19"/>
      <c r="BW66" s="19"/>
      <c r="BX66" s="19"/>
      <c r="BY66" s="18"/>
      <c r="BZ66" s="18"/>
      <c r="CA66" s="18"/>
      <c r="CB66" s="18"/>
      <c r="CD66" s="18"/>
    </row>
    <row r="67" spans="2:82" ht="17.25">
      <c r="B67" s="246">
        <v>7</v>
      </c>
      <c r="C67" s="211"/>
      <c r="D67" s="117"/>
      <c r="E67" s="118"/>
      <c r="F67" s="149"/>
      <c r="G67" s="247" t="s">
        <v>274</v>
      </c>
      <c r="H67" s="247"/>
      <c r="I67" s="247"/>
      <c r="J67" s="247"/>
      <c r="K67" s="247"/>
      <c r="L67" s="247"/>
      <c r="M67" s="247"/>
      <c r="N67" s="247"/>
      <c r="O67" s="247"/>
      <c r="P67" s="247"/>
      <c r="Q67" s="247"/>
      <c r="R67" s="247"/>
      <c r="S67" s="247"/>
      <c r="T67" s="248"/>
      <c r="U67" s="249"/>
      <c r="V67" s="250"/>
      <c r="W67" s="251"/>
      <c r="X67" s="246"/>
      <c r="Y67" s="211"/>
      <c r="Z67" s="188"/>
      <c r="AA67" s="211"/>
      <c r="AB67" s="188"/>
      <c r="AC67" s="211"/>
      <c r="AD67" s="188"/>
      <c r="AE67" s="211"/>
      <c r="AF67" s="210"/>
      <c r="AG67" s="252"/>
      <c r="AH67" s="246">
        <v>7</v>
      </c>
      <c r="AI67" s="211"/>
      <c r="AJ67" s="117"/>
      <c r="AK67" s="118"/>
      <c r="AL67" s="149"/>
      <c r="AM67" s="247" t="s">
        <v>274</v>
      </c>
      <c r="AN67" s="247"/>
      <c r="AO67" s="247"/>
      <c r="AP67" s="247"/>
      <c r="AQ67" s="247"/>
      <c r="AR67" s="247"/>
      <c r="AS67" s="247"/>
      <c r="AT67" s="247"/>
      <c r="AU67" s="247"/>
      <c r="AV67" s="247"/>
      <c r="AW67" s="247"/>
      <c r="AX67" s="247"/>
      <c r="AY67" s="247"/>
      <c r="AZ67" s="248"/>
      <c r="BA67" s="249"/>
      <c r="BB67" s="250"/>
      <c r="BC67" s="251"/>
      <c r="BD67" s="246"/>
      <c r="BE67" s="211"/>
      <c r="BF67" s="188"/>
      <c r="BG67" s="211"/>
      <c r="BH67" s="188"/>
      <c r="BI67" s="211"/>
      <c r="BJ67" s="188"/>
      <c r="BK67" s="211"/>
      <c r="BL67" s="210"/>
      <c r="BM67" s="252"/>
      <c r="BO67" s="33"/>
      <c r="BP67" s="20"/>
      <c r="BQ67" s="131"/>
      <c r="BR67" s="131"/>
      <c r="BS67" s="131"/>
      <c r="BT67" s="18"/>
      <c r="BU67" s="19"/>
      <c r="BV67" s="19"/>
      <c r="BW67" s="19"/>
      <c r="BX67" s="19"/>
      <c r="BY67" s="18"/>
      <c r="BZ67" s="18"/>
      <c r="CA67" s="18"/>
      <c r="CB67" s="18"/>
      <c r="CD67" s="18"/>
    </row>
    <row r="68" spans="2:82" ht="17.25">
      <c r="B68" s="246">
        <v>8</v>
      </c>
      <c r="C68" s="211"/>
      <c r="D68" s="117"/>
      <c r="E68" s="118"/>
      <c r="F68" s="149"/>
      <c r="G68" s="247" t="s">
        <v>275</v>
      </c>
      <c r="H68" s="247"/>
      <c r="I68" s="247"/>
      <c r="J68" s="247"/>
      <c r="K68" s="247"/>
      <c r="L68" s="247"/>
      <c r="M68" s="247"/>
      <c r="N68" s="247"/>
      <c r="O68" s="247"/>
      <c r="P68" s="247"/>
      <c r="Q68" s="247"/>
      <c r="R68" s="247"/>
      <c r="S68" s="247"/>
      <c r="T68" s="248"/>
      <c r="U68" s="249"/>
      <c r="V68" s="250"/>
      <c r="W68" s="251"/>
      <c r="X68" s="246"/>
      <c r="Y68" s="211"/>
      <c r="Z68" s="188"/>
      <c r="AA68" s="211"/>
      <c r="AB68" s="188"/>
      <c r="AC68" s="211"/>
      <c r="AD68" s="188"/>
      <c r="AE68" s="211"/>
      <c r="AF68" s="210"/>
      <c r="AG68" s="252"/>
      <c r="AH68" s="246">
        <v>8</v>
      </c>
      <c r="AI68" s="211"/>
      <c r="AJ68" s="117"/>
      <c r="AK68" s="118"/>
      <c r="AL68" s="149"/>
      <c r="AM68" s="247" t="s">
        <v>275</v>
      </c>
      <c r="AN68" s="247"/>
      <c r="AO68" s="247"/>
      <c r="AP68" s="247"/>
      <c r="AQ68" s="247"/>
      <c r="AR68" s="247"/>
      <c r="AS68" s="247"/>
      <c r="AT68" s="247"/>
      <c r="AU68" s="247"/>
      <c r="AV68" s="247"/>
      <c r="AW68" s="247"/>
      <c r="AX68" s="247"/>
      <c r="AY68" s="247"/>
      <c r="AZ68" s="248"/>
      <c r="BA68" s="249"/>
      <c r="BB68" s="250"/>
      <c r="BC68" s="251"/>
      <c r="BD68" s="246"/>
      <c r="BE68" s="211"/>
      <c r="BF68" s="188"/>
      <c r="BG68" s="211"/>
      <c r="BH68" s="188"/>
      <c r="BI68" s="211"/>
      <c r="BJ68" s="188"/>
      <c r="BK68" s="211"/>
      <c r="BL68" s="210"/>
      <c r="BM68" s="252"/>
      <c r="BO68" s="33"/>
      <c r="BP68" s="20"/>
      <c r="BQ68" s="131"/>
      <c r="BR68" s="131"/>
      <c r="BS68" s="131"/>
      <c r="BT68" s="18"/>
      <c r="BU68" s="19"/>
      <c r="BV68" s="19"/>
      <c r="BW68" s="19"/>
      <c r="BX68" s="19"/>
      <c r="BY68" s="18"/>
      <c r="BZ68" s="18"/>
      <c r="CA68" s="18"/>
      <c r="CB68" s="18"/>
      <c r="CD68" s="18"/>
    </row>
    <row r="69" spans="2:82" ht="17.25">
      <c r="B69" s="246">
        <v>9</v>
      </c>
      <c r="C69" s="211"/>
      <c r="D69" s="117"/>
      <c r="E69" s="118"/>
      <c r="F69" s="149"/>
      <c r="G69" s="247" t="s">
        <v>276</v>
      </c>
      <c r="H69" s="247"/>
      <c r="I69" s="247"/>
      <c r="J69" s="247"/>
      <c r="K69" s="247"/>
      <c r="L69" s="247"/>
      <c r="M69" s="247"/>
      <c r="N69" s="247"/>
      <c r="O69" s="247"/>
      <c r="P69" s="247"/>
      <c r="Q69" s="247"/>
      <c r="R69" s="247"/>
      <c r="S69" s="247"/>
      <c r="T69" s="248"/>
      <c r="U69" s="249"/>
      <c r="V69" s="250"/>
      <c r="W69" s="251"/>
      <c r="X69" s="246"/>
      <c r="Y69" s="211"/>
      <c r="Z69" s="188"/>
      <c r="AA69" s="211"/>
      <c r="AB69" s="188"/>
      <c r="AC69" s="211"/>
      <c r="AD69" s="188"/>
      <c r="AE69" s="211"/>
      <c r="AF69" s="210"/>
      <c r="AG69" s="252"/>
      <c r="AH69" s="246">
        <v>9</v>
      </c>
      <c r="AI69" s="211"/>
      <c r="AJ69" s="117"/>
      <c r="AK69" s="118"/>
      <c r="AL69" s="149"/>
      <c r="AM69" s="247" t="s">
        <v>276</v>
      </c>
      <c r="AN69" s="247"/>
      <c r="AO69" s="247"/>
      <c r="AP69" s="247"/>
      <c r="AQ69" s="247"/>
      <c r="AR69" s="247"/>
      <c r="AS69" s="247"/>
      <c r="AT69" s="247"/>
      <c r="AU69" s="247"/>
      <c r="AV69" s="247"/>
      <c r="AW69" s="247"/>
      <c r="AX69" s="247"/>
      <c r="AY69" s="247"/>
      <c r="AZ69" s="248"/>
      <c r="BA69" s="249"/>
      <c r="BB69" s="250"/>
      <c r="BC69" s="251"/>
      <c r="BD69" s="246"/>
      <c r="BE69" s="211"/>
      <c r="BF69" s="188"/>
      <c r="BG69" s="211"/>
      <c r="BH69" s="188"/>
      <c r="BI69" s="211"/>
      <c r="BJ69" s="188"/>
      <c r="BK69" s="211"/>
      <c r="BL69" s="210"/>
      <c r="BM69" s="252"/>
      <c r="BO69" s="33"/>
      <c r="BP69" s="20"/>
      <c r="BQ69" s="131"/>
      <c r="BR69" s="131"/>
      <c r="BS69" s="131"/>
      <c r="BT69" s="18"/>
      <c r="BU69" s="19"/>
      <c r="BV69" s="19"/>
      <c r="BW69" s="19"/>
      <c r="BX69" s="19"/>
      <c r="BY69" s="18"/>
      <c r="BZ69" s="18"/>
      <c r="CA69" s="18"/>
      <c r="CB69" s="18"/>
      <c r="CD69" s="18"/>
    </row>
    <row r="70" spans="2:82" ht="17.25">
      <c r="B70" s="246">
        <v>10</v>
      </c>
      <c r="C70" s="211"/>
      <c r="D70" s="117"/>
      <c r="E70" s="118"/>
      <c r="F70" s="149"/>
      <c r="G70" s="247"/>
      <c r="H70" s="247"/>
      <c r="I70" s="247"/>
      <c r="J70" s="247"/>
      <c r="K70" s="247"/>
      <c r="L70" s="247"/>
      <c r="M70" s="247"/>
      <c r="N70" s="247"/>
      <c r="O70" s="247"/>
      <c r="P70" s="247"/>
      <c r="Q70" s="247"/>
      <c r="R70" s="247"/>
      <c r="S70" s="247"/>
      <c r="T70" s="248"/>
      <c r="U70" s="249"/>
      <c r="V70" s="250"/>
      <c r="W70" s="251"/>
      <c r="X70" s="246"/>
      <c r="Y70" s="211"/>
      <c r="Z70" s="188"/>
      <c r="AA70" s="211"/>
      <c r="AB70" s="188"/>
      <c r="AC70" s="211"/>
      <c r="AD70" s="188"/>
      <c r="AE70" s="211"/>
      <c r="AF70" s="210"/>
      <c r="AG70" s="252"/>
      <c r="AH70" s="246">
        <v>10</v>
      </c>
      <c r="AI70" s="211"/>
      <c r="AJ70" s="117"/>
      <c r="AK70" s="118"/>
      <c r="AL70" s="149"/>
      <c r="AM70" s="247" t="s">
        <v>280</v>
      </c>
      <c r="AN70" s="247"/>
      <c r="AO70" s="247"/>
      <c r="AP70" s="247"/>
      <c r="AQ70" s="247"/>
      <c r="AR70" s="247"/>
      <c r="AS70" s="247"/>
      <c r="AT70" s="247"/>
      <c r="AU70" s="247"/>
      <c r="AV70" s="247"/>
      <c r="AW70" s="247"/>
      <c r="AX70" s="247"/>
      <c r="AY70" s="247"/>
      <c r="AZ70" s="248"/>
      <c r="BA70" s="249"/>
      <c r="BB70" s="250"/>
      <c r="BC70" s="251"/>
      <c r="BD70" s="246"/>
      <c r="BE70" s="211"/>
      <c r="BF70" s="188"/>
      <c r="BG70" s="211"/>
      <c r="BH70" s="188"/>
      <c r="BI70" s="211"/>
      <c r="BJ70" s="188"/>
      <c r="BK70" s="211"/>
      <c r="BL70" s="210"/>
      <c r="BM70" s="252"/>
      <c r="BO70" s="33"/>
      <c r="BP70" s="20"/>
      <c r="BQ70" s="131"/>
      <c r="BR70" s="131"/>
      <c r="BS70" s="131"/>
      <c r="BT70" s="18"/>
      <c r="BU70" s="19"/>
      <c r="BV70" s="19"/>
      <c r="BW70" s="19"/>
      <c r="BX70" s="19"/>
      <c r="BY70" s="18"/>
      <c r="BZ70" s="18"/>
      <c r="CA70" s="18"/>
      <c r="CB70" s="18"/>
      <c r="CD70" s="18"/>
    </row>
    <row r="71" spans="2:82" ht="17.25">
      <c r="B71" s="246">
        <v>11</v>
      </c>
      <c r="C71" s="211"/>
      <c r="D71" s="117"/>
      <c r="E71" s="118"/>
      <c r="F71" s="149"/>
      <c r="G71" s="247"/>
      <c r="H71" s="247"/>
      <c r="I71" s="247"/>
      <c r="J71" s="247"/>
      <c r="K71" s="247"/>
      <c r="L71" s="247"/>
      <c r="M71" s="247"/>
      <c r="N71" s="247"/>
      <c r="O71" s="247"/>
      <c r="P71" s="247"/>
      <c r="Q71" s="247"/>
      <c r="R71" s="247"/>
      <c r="S71" s="247"/>
      <c r="T71" s="248"/>
      <c r="U71" s="249"/>
      <c r="V71" s="250"/>
      <c r="W71" s="251"/>
      <c r="X71" s="246"/>
      <c r="Y71" s="211"/>
      <c r="Z71" s="188"/>
      <c r="AA71" s="211"/>
      <c r="AB71" s="188"/>
      <c r="AC71" s="211"/>
      <c r="AD71" s="188"/>
      <c r="AE71" s="211"/>
      <c r="AF71" s="210"/>
      <c r="AG71" s="252"/>
      <c r="AH71" s="246">
        <v>11</v>
      </c>
      <c r="AI71" s="211"/>
      <c r="AJ71" s="117"/>
      <c r="AK71" s="118"/>
      <c r="AL71" s="149"/>
      <c r="AM71" s="247" t="s">
        <v>281</v>
      </c>
      <c r="AN71" s="247"/>
      <c r="AO71" s="247"/>
      <c r="AP71" s="247"/>
      <c r="AQ71" s="247"/>
      <c r="AR71" s="247"/>
      <c r="AS71" s="247"/>
      <c r="AT71" s="247"/>
      <c r="AU71" s="247"/>
      <c r="AV71" s="247"/>
      <c r="AW71" s="247"/>
      <c r="AX71" s="247"/>
      <c r="AY71" s="247"/>
      <c r="AZ71" s="248"/>
      <c r="BA71" s="249"/>
      <c r="BB71" s="250"/>
      <c r="BC71" s="251"/>
      <c r="BD71" s="246"/>
      <c r="BE71" s="211"/>
      <c r="BF71" s="188"/>
      <c r="BG71" s="211"/>
      <c r="BH71" s="188"/>
      <c r="BI71" s="211"/>
      <c r="BJ71" s="188"/>
      <c r="BK71" s="211"/>
      <c r="BL71" s="210"/>
      <c r="BM71" s="252"/>
      <c r="BO71" s="33"/>
      <c r="BP71" s="20"/>
      <c r="BQ71" s="131"/>
      <c r="BR71" s="131"/>
      <c r="BS71" s="131"/>
      <c r="BT71" s="18"/>
      <c r="BU71" s="19"/>
      <c r="BV71" s="19"/>
      <c r="BW71" s="19"/>
      <c r="BX71" s="19"/>
      <c r="BY71" s="18"/>
      <c r="BZ71" s="18"/>
      <c r="CA71" s="18"/>
      <c r="CB71" s="18"/>
      <c r="CC71" s="18"/>
      <c r="CD71" s="18"/>
    </row>
    <row r="72" spans="2:82" ht="17.25">
      <c r="B72" s="246">
        <v>12</v>
      </c>
      <c r="C72" s="211"/>
      <c r="D72" s="117"/>
      <c r="E72" s="118"/>
      <c r="F72" s="149"/>
      <c r="G72" s="247"/>
      <c r="H72" s="247"/>
      <c r="I72" s="247"/>
      <c r="J72" s="247"/>
      <c r="K72" s="247"/>
      <c r="L72" s="247"/>
      <c r="M72" s="247"/>
      <c r="N72" s="247"/>
      <c r="O72" s="247"/>
      <c r="P72" s="247"/>
      <c r="Q72" s="247"/>
      <c r="R72" s="247"/>
      <c r="S72" s="247"/>
      <c r="T72" s="248"/>
      <c r="U72" s="249"/>
      <c r="V72" s="250"/>
      <c r="W72" s="251"/>
      <c r="X72" s="246"/>
      <c r="Y72" s="211"/>
      <c r="Z72" s="188"/>
      <c r="AA72" s="211"/>
      <c r="AB72" s="188"/>
      <c r="AC72" s="211"/>
      <c r="AD72" s="188"/>
      <c r="AE72" s="211"/>
      <c r="AF72" s="210"/>
      <c r="AG72" s="252"/>
      <c r="AH72" s="246">
        <v>12</v>
      </c>
      <c r="AI72" s="211"/>
      <c r="AJ72" s="117"/>
      <c r="AK72" s="118"/>
      <c r="AL72" s="149"/>
      <c r="AM72" s="247" t="s">
        <v>282</v>
      </c>
      <c r="AN72" s="247"/>
      <c r="AO72" s="247"/>
      <c r="AP72" s="247"/>
      <c r="AQ72" s="247"/>
      <c r="AR72" s="247"/>
      <c r="AS72" s="247"/>
      <c r="AT72" s="247"/>
      <c r="AU72" s="247"/>
      <c r="AV72" s="247"/>
      <c r="AW72" s="247"/>
      <c r="AX72" s="247"/>
      <c r="AY72" s="247"/>
      <c r="AZ72" s="248"/>
      <c r="BA72" s="249"/>
      <c r="BB72" s="250"/>
      <c r="BC72" s="251"/>
      <c r="BD72" s="246"/>
      <c r="BE72" s="211"/>
      <c r="BF72" s="188"/>
      <c r="BG72" s="211"/>
      <c r="BH72" s="188"/>
      <c r="BI72" s="211"/>
      <c r="BJ72" s="188"/>
      <c r="BK72" s="211"/>
      <c r="BL72" s="210"/>
      <c r="BM72" s="252"/>
      <c r="BO72" s="33"/>
      <c r="BP72" s="20"/>
      <c r="BQ72" s="131"/>
      <c r="BR72" s="131"/>
      <c r="BS72" s="131"/>
      <c r="BT72" s="18"/>
      <c r="BU72" s="19"/>
      <c r="BV72" s="19"/>
      <c r="BW72" s="19"/>
      <c r="BX72" s="19"/>
      <c r="BY72" s="18"/>
      <c r="BZ72" s="18"/>
      <c r="CA72" s="18"/>
      <c r="CB72" s="18"/>
      <c r="CC72" s="18"/>
      <c r="CD72" s="18"/>
    </row>
    <row r="73" spans="2:82" ht="17.25">
      <c r="B73" s="246">
        <v>13</v>
      </c>
      <c r="C73" s="211"/>
      <c r="D73" s="117"/>
      <c r="E73" s="118"/>
      <c r="F73" s="149"/>
      <c r="G73" s="247"/>
      <c r="H73" s="247"/>
      <c r="I73" s="247"/>
      <c r="J73" s="247"/>
      <c r="K73" s="247"/>
      <c r="L73" s="247"/>
      <c r="M73" s="247"/>
      <c r="N73" s="247"/>
      <c r="O73" s="247"/>
      <c r="P73" s="247"/>
      <c r="Q73" s="247"/>
      <c r="R73" s="247"/>
      <c r="S73" s="247"/>
      <c r="T73" s="248"/>
      <c r="U73" s="249"/>
      <c r="V73" s="250"/>
      <c r="W73" s="251"/>
      <c r="X73" s="246"/>
      <c r="Y73" s="211"/>
      <c r="Z73" s="188"/>
      <c r="AA73" s="211"/>
      <c r="AB73" s="188"/>
      <c r="AC73" s="211"/>
      <c r="AD73" s="188"/>
      <c r="AE73" s="211"/>
      <c r="AF73" s="210"/>
      <c r="AG73" s="252"/>
      <c r="AH73" s="246">
        <v>13</v>
      </c>
      <c r="AI73" s="211"/>
      <c r="AJ73" s="117"/>
      <c r="AK73" s="118"/>
      <c r="AL73" s="149"/>
      <c r="AM73" s="247" t="s">
        <v>283</v>
      </c>
      <c r="AN73" s="247"/>
      <c r="AO73" s="247"/>
      <c r="AP73" s="247"/>
      <c r="AQ73" s="247"/>
      <c r="AR73" s="247"/>
      <c r="AS73" s="247"/>
      <c r="AT73" s="247"/>
      <c r="AU73" s="247"/>
      <c r="AV73" s="247"/>
      <c r="AW73" s="247"/>
      <c r="AX73" s="247"/>
      <c r="AY73" s="247"/>
      <c r="AZ73" s="248"/>
      <c r="BA73" s="249"/>
      <c r="BB73" s="250"/>
      <c r="BC73" s="251"/>
      <c r="BD73" s="246"/>
      <c r="BE73" s="211"/>
      <c r="BF73" s="188"/>
      <c r="BG73" s="211"/>
      <c r="BH73" s="188"/>
      <c r="BI73" s="211"/>
      <c r="BJ73" s="188"/>
      <c r="BK73" s="211"/>
      <c r="BL73" s="210"/>
      <c r="BM73" s="252"/>
      <c r="BO73" s="33"/>
      <c r="BP73" s="20"/>
      <c r="BQ73" s="131"/>
      <c r="BR73" s="131"/>
      <c r="BS73" s="131"/>
      <c r="BT73" s="18"/>
      <c r="BU73" s="19"/>
      <c r="BV73" s="19"/>
      <c r="BW73" s="19"/>
      <c r="BX73" s="19"/>
      <c r="BY73" s="18"/>
      <c r="BZ73" s="18"/>
      <c r="CA73" s="18"/>
      <c r="CB73" s="18"/>
      <c r="CC73" s="18"/>
      <c r="CD73" s="18"/>
    </row>
    <row r="74" spans="2:82" ht="17.25">
      <c r="B74" s="246">
        <v>14</v>
      </c>
      <c r="C74" s="211"/>
      <c r="D74" s="117"/>
      <c r="E74" s="118"/>
      <c r="F74" s="149"/>
      <c r="G74" s="247"/>
      <c r="H74" s="247"/>
      <c r="I74" s="247"/>
      <c r="J74" s="247"/>
      <c r="K74" s="247"/>
      <c r="L74" s="247"/>
      <c r="M74" s="247"/>
      <c r="N74" s="247"/>
      <c r="O74" s="247"/>
      <c r="P74" s="247"/>
      <c r="Q74" s="247"/>
      <c r="R74" s="247"/>
      <c r="S74" s="247"/>
      <c r="T74" s="248"/>
      <c r="U74" s="249"/>
      <c r="V74" s="250"/>
      <c r="W74" s="251"/>
      <c r="X74" s="246"/>
      <c r="Y74" s="211"/>
      <c r="Z74" s="188"/>
      <c r="AA74" s="211"/>
      <c r="AB74" s="188"/>
      <c r="AC74" s="211"/>
      <c r="AD74" s="188"/>
      <c r="AE74" s="211"/>
      <c r="AF74" s="210"/>
      <c r="AG74" s="252"/>
      <c r="AH74" s="246">
        <v>14</v>
      </c>
      <c r="AI74" s="211"/>
      <c r="AJ74" s="117"/>
      <c r="AK74" s="118"/>
      <c r="AL74" s="149"/>
      <c r="AM74" s="247" t="s">
        <v>284</v>
      </c>
      <c r="AN74" s="247"/>
      <c r="AO74" s="247"/>
      <c r="AP74" s="247"/>
      <c r="AQ74" s="247"/>
      <c r="AR74" s="247"/>
      <c r="AS74" s="247"/>
      <c r="AT74" s="247"/>
      <c r="AU74" s="247"/>
      <c r="AV74" s="247"/>
      <c r="AW74" s="247"/>
      <c r="AX74" s="247"/>
      <c r="AY74" s="247"/>
      <c r="AZ74" s="248"/>
      <c r="BA74" s="249"/>
      <c r="BB74" s="250"/>
      <c r="BC74" s="251"/>
      <c r="BD74" s="246"/>
      <c r="BE74" s="211"/>
      <c r="BF74" s="188"/>
      <c r="BG74" s="211"/>
      <c r="BH74" s="188"/>
      <c r="BI74" s="211"/>
      <c r="BJ74" s="188"/>
      <c r="BK74" s="211"/>
      <c r="BL74" s="210"/>
      <c r="BM74" s="252"/>
      <c r="BO74" s="18"/>
      <c r="BP74" s="18"/>
      <c r="BQ74" s="21"/>
      <c r="BR74" s="21"/>
      <c r="BS74" s="21"/>
      <c r="BT74" s="18"/>
      <c r="BU74" s="19"/>
      <c r="BV74" s="19"/>
      <c r="BW74" s="19"/>
      <c r="BX74" s="19"/>
      <c r="BY74" s="18"/>
      <c r="BZ74" s="18"/>
      <c r="CA74" s="18"/>
      <c r="CB74" s="18"/>
      <c r="CC74" s="18"/>
      <c r="CD74" s="18"/>
    </row>
    <row r="75" spans="2:82" ht="18" thickBot="1">
      <c r="B75" s="234">
        <v>15</v>
      </c>
      <c r="C75" s="235"/>
      <c r="D75" s="144"/>
      <c r="E75" s="145"/>
      <c r="F75" s="146"/>
      <c r="G75" s="237"/>
      <c r="H75" s="237"/>
      <c r="I75" s="237"/>
      <c r="J75" s="237"/>
      <c r="K75" s="237"/>
      <c r="L75" s="237"/>
      <c r="M75" s="237"/>
      <c r="N75" s="237"/>
      <c r="O75" s="237"/>
      <c r="P75" s="237"/>
      <c r="Q75" s="237"/>
      <c r="R75" s="237"/>
      <c r="S75" s="238"/>
      <c r="T75" s="253"/>
      <c r="U75" s="254"/>
      <c r="V75" s="255"/>
      <c r="W75" s="256"/>
      <c r="X75" s="234"/>
      <c r="Y75" s="235"/>
      <c r="Z75" s="239"/>
      <c r="AA75" s="235"/>
      <c r="AB75" s="239"/>
      <c r="AC75" s="235"/>
      <c r="AD75" s="239"/>
      <c r="AE75" s="235"/>
      <c r="AF75" s="228"/>
      <c r="AG75" s="229"/>
      <c r="AH75" s="234">
        <v>15</v>
      </c>
      <c r="AI75" s="235"/>
      <c r="AJ75" s="144"/>
      <c r="AK75" s="145"/>
      <c r="AL75" s="146"/>
      <c r="AM75" s="237"/>
      <c r="AN75" s="237"/>
      <c r="AO75" s="237"/>
      <c r="AP75" s="237"/>
      <c r="AQ75" s="237"/>
      <c r="AR75" s="237"/>
      <c r="AS75" s="237"/>
      <c r="AT75" s="237"/>
      <c r="AU75" s="237"/>
      <c r="AV75" s="237"/>
      <c r="AW75" s="237"/>
      <c r="AX75" s="237"/>
      <c r="AY75" s="238"/>
      <c r="AZ75" s="253"/>
      <c r="BA75" s="254"/>
      <c r="BB75" s="255"/>
      <c r="BC75" s="256"/>
      <c r="BD75" s="234"/>
      <c r="BE75" s="235"/>
      <c r="BF75" s="239"/>
      <c r="BG75" s="235"/>
      <c r="BH75" s="239"/>
      <c r="BI75" s="235"/>
      <c r="BJ75" s="239"/>
      <c r="BK75" s="235"/>
      <c r="BL75" s="228"/>
      <c r="BM75" s="229"/>
      <c r="BO75" s="18"/>
      <c r="BP75" s="18"/>
      <c r="BQ75" s="21"/>
      <c r="BR75" s="21"/>
      <c r="BS75" s="21"/>
      <c r="BT75" s="18"/>
      <c r="BU75" s="19"/>
      <c r="BV75" s="19"/>
      <c r="BW75" s="19"/>
      <c r="BX75" s="19"/>
      <c r="BY75" s="18"/>
      <c r="BZ75" s="18"/>
      <c r="CA75" s="18"/>
      <c r="CB75" s="18"/>
      <c r="CC75" s="18"/>
      <c r="CD75" s="18"/>
    </row>
    <row r="76" spans="2:82" ht="17.25">
      <c r="B76" s="240" t="s">
        <v>221</v>
      </c>
      <c r="C76" s="232"/>
      <c r="D76" s="232"/>
      <c r="E76" s="232"/>
      <c r="F76" s="232"/>
      <c r="G76" s="232"/>
      <c r="H76" s="241"/>
      <c r="I76" s="121"/>
      <c r="J76" s="122"/>
      <c r="K76" s="150"/>
      <c r="L76" s="242"/>
      <c r="M76" s="243"/>
      <c r="N76" s="243"/>
      <c r="O76" s="243"/>
      <c r="P76" s="243"/>
      <c r="Q76" s="243"/>
      <c r="R76" s="243"/>
      <c r="S76" s="243"/>
      <c r="T76" s="243"/>
      <c r="U76" s="243"/>
      <c r="V76" s="243"/>
      <c r="W76" s="243"/>
      <c r="X76" s="243"/>
      <c r="Y76" s="243"/>
      <c r="Z76" s="243"/>
      <c r="AA76" s="244"/>
      <c r="AB76" s="240"/>
      <c r="AC76" s="241"/>
      <c r="AD76" s="245"/>
      <c r="AE76" s="241"/>
      <c r="AF76" s="232"/>
      <c r="AG76" s="233"/>
      <c r="AH76" s="240" t="s">
        <v>221</v>
      </c>
      <c r="AI76" s="232"/>
      <c r="AJ76" s="232"/>
      <c r="AK76" s="232"/>
      <c r="AL76" s="232"/>
      <c r="AM76" s="232"/>
      <c r="AN76" s="241"/>
      <c r="AO76" s="121"/>
      <c r="AP76" s="122"/>
      <c r="AQ76" s="150"/>
      <c r="AR76" s="242"/>
      <c r="AS76" s="243"/>
      <c r="AT76" s="243"/>
      <c r="AU76" s="243"/>
      <c r="AV76" s="243"/>
      <c r="AW76" s="243"/>
      <c r="AX76" s="243"/>
      <c r="AY76" s="243"/>
      <c r="AZ76" s="243"/>
      <c r="BA76" s="243"/>
      <c r="BB76" s="243"/>
      <c r="BC76" s="243"/>
      <c r="BD76" s="243"/>
      <c r="BE76" s="243"/>
      <c r="BF76" s="243"/>
      <c r="BG76" s="244"/>
      <c r="BH76" s="240"/>
      <c r="BI76" s="241"/>
      <c r="BJ76" s="245"/>
      <c r="BK76" s="241"/>
      <c r="BL76" s="232"/>
      <c r="BM76" s="233"/>
      <c r="BZ76" s="18"/>
      <c r="CA76" s="18"/>
      <c r="CB76" s="18"/>
      <c r="CC76" s="18"/>
      <c r="CD76" s="18"/>
    </row>
    <row r="77" spans="2:82" ht="21" customHeight="1" thickBot="1">
      <c r="B77" s="234" t="s">
        <v>222</v>
      </c>
      <c r="C77" s="228"/>
      <c r="D77" s="228"/>
      <c r="E77" s="228"/>
      <c r="F77" s="228"/>
      <c r="G77" s="228"/>
      <c r="H77" s="235"/>
      <c r="I77" s="124"/>
      <c r="J77" s="125"/>
      <c r="K77" s="126"/>
      <c r="L77" s="236"/>
      <c r="M77" s="237"/>
      <c r="N77" s="237"/>
      <c r="O77" s="237"/>
      <c r="P77" s="237"/>
      <c r="Q77" s="237"/>
      <c r="R77" s="237"/>
      <c r="S77" s="237"/>
      <c r="T77" s="237"/>
      <c r="U77" s="237"/>
      <c r="V77" s="237"/>
      <c r="W77" s="237"/>
      <c r="X77" s="237"/>
      <c r="Y77" s="237"/>
      <c r="Z77" s="237"/>
      <c r="AA77" s="238"/>
      <c r="AB77" s="234"/>
      <c r="AC77" s="235"/>
      <c r="AD77" s="239"/>
      <c r="AE77" s="235"/>
      <c r="AF77" s="228"/>
      <c r="AG77" s="229"/>
      <c r="AH77" s="234" t="s">
        <v>222</v>
      </c>
      <c r="AI77" s="228"/>
      <c r="AJ77" s="228"/>
      <c r="AK77" s="228"/>
      <c r="AL77" s="228"/>
      <c r="AM77" s="228"/>
      <c r="AN77" s="235"/>
      <c r="AO77" s="124"/>
      <c r="AP77" s="125"/>
      <c r="AQ77" s="126"/>
      <c r="AR77" s="236"/>
      <c r="AS77" s="237"/>
      <c r="AT77" s="237"/>
      <c r="AU77" s="237"/>
      <c r="AV77" s="237"/>
      <c r="AW77" s="237"/>
      <c r="AX77" s="237"/>
      <c r="AY77" s="237"/>
      <c r="AZ77" s="237"/>
      <c r="BA77" s="237"/>
      <c r="BB77" s="237"/>
      <c r="BC77" s="237"/>
      <c r="BD77" s="237"/>
      <c r="BE77" s="237"/>
      <c r="BF77" s="237"/>
      <c r="BG77" s="238"/>
      <c r="BH77" s="234"/>
      <c r="BI77" s="235"/>
      <c r="BJ77" s="239"/>
      <c r="BK77" s="235"/>
      <c r="BL77" s="228"/>
      <c r="BM77" s="229"/>
      <c r="BZ77" s="18"/>
      <c r="CA77" s="18"/>
      <c r="CB77" s="18"/>
      <c r="CC77" s="18"/>
      <c r="CD77" s="18"/>
    </row>
    <row r="78" spans="2:82" ht="21" customHeight="1">
      <c r="BZ78" s="18"/>
      <c r="CA78" s="18"/>
      <c r="CB78" s="18"/>
      <c r="CC78" s="18"/>
      <c r="CD78" s="18"/>
    </row>
    <row r="79" spans="2:82" ht="21" customHeight="1">
      <c r="BZ79" s="18"/>
      <c r="CA79" s="18"/>
      <c r="CB79" s="18"/>
      <c r="CC79" s="18"/>
      <c r="CD79" s="18"/>
    </row>
    <row r="80" spans="2:82" ht="21" customHeight="1">
      <c r="BZ80" s="18"/>
      <c r="CA80" s="18"/>
      <c r="CB80" s="18"/>
      <c r="CC80" s="18"/>
      <c r="CD80" s="18"/>
    </row>
    <row r="81" spans="69:82" ht="21" customHeight="1">
      <c r="BQ81" s="8"/>
      <c r="BR81" s="8"/>
      <c r="BS81" s="8"/>
      <c r="BZ81" s="18"/>
      <c r="CA81" s="18"/>
      <c r="CB81" s="18"/>
      <c r="CC81" s="18"/>
      <c r="CD81" s="18"/>
    </row>
    <row r="82" spans="69:82">
      <c r="BQ82" s="142"/>
      <c r="BR82" s="142"/>
      <c r="BS82" s="142"/>
    </row>
    <row r="83" spans="69:82">
      <c r="BQ83" s="142"/>
      <c r="BR83" s="142"/>
      <c r="BS83" s="142"/>
    </row>
  </sheetData>
  <sheetProtection sheet="1" objects="1" scenarios="1" selectLockedCells="1"/>
  <sortState ref="BO49:BO73">
    <sortCondition ref="BO49"/>
  </sortState>
  <mergeCells count="947">
    <mergeCell ref="B76:H76"/>
    <mergeCell ref="L76:AA76"/>
    <mergeCell ref="AB76:AC76"/>
    <mergeCell ref="AD76:AE76"/>
    <mergeCell ref="AF76:AG76"/>
    <mergeCell ref="B77:H77"/>
    <mergeCell ref="L77:AA77"/>
    <mergeCell ref="AB77:AC77"/>
    <mergeCell ref="AD77:AE77"/>
    <mergeCell ref="AF77:AG77"/>
    <mergeCell ref="B74:C74"/>
    <mergeCell ref="G74:S74"/>
    <mergeCell ref="T74:U74"/>
    <mergeCell ref="V74:W74"/>
    <mergeCell ref="X74:Y74"/>
    <mergeCell ref="Z74:AA74"/>
    <mergeCell ref="AB74:AC74"/>
    <mergeCell ref="AD74:AE74"/>
    <mergeCell ref="AF74:AG74"/>
    <mergeCell ref="B75:C75"/>
    <mergeCell ref="G75:S75"/>
    <mergeCell ref="T75:U75"/>
    <mergeCell ref="V75:W75"/>
    <mergeCell ref="X75:Y75"/>
    <mergeCell ref="Z75:AA75"/>
    <mergeCell ref="AB75:AC75"/>
    <mergeCell ref="AD75:AE75"/>
    <mergeCell ref="AF75:AG75"/>
    <mergeCell ref="B72:C72"/>
    <mergeCell ref="G72:S72"/>
    <mergeCell ref="T72:U72"/>
    <mergeCell ref="V72:W72"/>
    <mergeCell ref="X72:Y72"/>
    <mergeCell ref="Z72:AA72"/>
    <mergeCell ref="AB72:AC72"/>
    <mergeCell ref="AD72:AE72"/>
    <mergeCell ref="AF72:AG72"/>
    <mergeCell ref="B73:C73"/>
    <mergeCell ref="G73:S73"/>
    <mergeCell ref="T73:U73"/>
    <mergeCell ref="V73:W73"/>
    <mergeCell ref="X73:Y73"/>
    <mergeCell ref="Z73:AA73"/>
    <mergeCell ref="AB73:AC73"/>
    <mergeCell ref="AD73:AE73"/>
    <mergeCell ref="AF73:AG73"/>
    <mergeCell ref="B70:C70"/>
    <mergeCell ref="G70:S70"/>
    <mergeCell ref="T70:U70"/>
    <mergeCell ref="V70:W70"/>
    <mergeCell ref="X70:Y70"/>
    <mergeCell ref="Z70:AA70"/>
    <mergeCell ref="AB70:AC70"/>
    <mergeCell ref="AD70:AE70"/>
    <mergeCell ref="AF70:AG70"/>
    <mergeCell ref="B71:C71"/>
    <mergeCell ref="G71:S71"/>
    <mergeCell ref="T71:U71"/>
    <mergeCell ref="V71:W71"/>
    <mergeCell ref="X71:Y71"/>
    <mergeCell ref="Z71:AA71"/>
    <mergeCell ref="AB71:AC71"/>
    <mergeCell ref="AD71:AE71"/>
    <mergeCell ref="AF71:AG71"/>
    <mergeCell ref="B68:C68"/>
    <mergeCell ref="G68:S68"/>
    <mergeCell ref="T68:U68"/>
    <mergeCell ref="V68:W68"/>
    <mergeCell ref="X68:Y68"/>
    <mergeCell ref="Z68:AA68"/>
    <mergeCell ref="AB68:AC68"/>
    <mergeCell ref="AD68:AE68"/>
    <mergeCell ref="AF68:AG68"/>
    <mergeCell ref="B69:C69"/>
    <mergeCell ref="G69:S69"/>
    <mergeCell ref="T69:U69"/>
    <mergeCell ref="V69:W69"/>
    <mergeCell ref="X69:Y69"/>
    <mergeCell ref="Z69:AA69"/>
    <mergeCell ref="AB69:AC69"/>
    <mergeCell ref="AD69:AE69"/>
    <mergeCell ref="AF69:AG69"/>
    <mergeCell ref="B66:C66"/>
    <mergeCell ref="G66:S66"/>
    <mergeCell ref="T66:U66"/>
    <mergeCell ref="V66:W66"/>
    <mergeCell ref="X66:Y66"/>
    <mergeCell ref="Z66:AA66"/>
    <mergeCell ref="AB66:AC66"/>
    <mergeCell ref="AD66:AE66"/>
    <mergeCell ref="AF66:AG66"/>
    <mergeCell ref="B67:C67"/>
    <mergeCell ref="G67:S67"/>
    <mergeCell ref="T67:U67"/>
    <mergeCell ref="V67:W67"/>
    <mergeCell ref="X67:Y67"/>
    <mergeCell ref="Z67:AA67"/>
    <mergeCell ref="AB67:AC67"/>
    <mergeCell ref="AD67:AE67"/>
    <mergeCell ref="AF67:AG67"/>
    <mergeCell ref="B64:C64"/>
    <mergeCell ref="G64:S64"/>
    <mergeCell ref="T64:U64"/>
    <mergeCell ref="V64:W64"/>
    <mergeCell ref="X64:Y64"/>
    <mergeCell ref="Z64:AA64"/>
    <mergeCell ref="AB64:AC64"/>
    <mergeCell ref="AD64:AE64"/>
    <mergeCell ref="AF64:AG64"/>
    <mergeCell ref="B65:C65"/>
    <mergeCell ref="G65:S65"/>
    <mergeCell ref="T65:U65"/>
    <mergeCell ref="V65:W65"/>
    <mergeCell ref="X65:Y65"/>
    <mergeCell ref="Z65:AA65"/>
    <mergeCell ref="AB65:AC65"/>
    <mergeCell ref="AD65:AE65"/>
    <mergeCell ref="AF65:AG65"/>
    <mergeCell ref="B62:C62"/>
    <mergeCell ref="G62:S62"/>
    <mergeCell ref="T62:U62"/>
    <mergeCell ref="V62:W62"/>
    <mergeCell ref="X62:Y62"/>
    <mergeCell ref="Z62:AA62"/>
    <mergeCell ref="AB62:AC62"/>
    <mergeCell ref="AD62:AE62"/>
    <mergeCell ref="AF62:AG62"/>
    <mergeCell ref="B63:C63"/>
    <mergeCell ref="G63:S63"/>
    <mergeCell ref="T63:U63"/>
    <mergeCell ref="V63:W63"/>
    <mergeCell ref="X63:Y63"/>
    <mergeCell ref="Z63:AA63"/>
    <mergeCell ref="AB63:AC63"/>
    <mergeCell ref="AD63:AE63"/>
    <mergeCell ref="AF63:AG63"/>
    <mergeCell ref="B59:C60"/>
    <mergeCell ref="D59:F60"/>
    <mergeCell ref="G59:S60"/>
    <mergeCell ref="T59:U60"/>
    <mergeCell ref="V59:W60"/>
    <mergeCell ref="X59:AG59"/>
    <mergeCell ref="X60:Y60"/>
    <mergeCell ref="Z60:AA60"/>
    <mergeCell ref="AB60:AC60"/>
    <mergeCell ref="AD60:AE60"/>
    <mergeCell ref="AF60:AG60"/>
    <mergeCell ref="B61:C61"/>
    <mergeCell ref="G61:S61"/>
    <mergeCell ref="T61:U61"/>
    <mergeCell ref="V61:W61"/>
    <mergeCell ref="X61:Y61"/>
    <mergeCell ref="Z61:AA61"/>
    <mergeCell ref="AB61:AC61"/>
    <mergeCell ref="AD61:AE61"/>
    <mergeCell ref="AF61:AG61"/>
    <mergeCell ref="AH76:AN76"/>
    <mergeCell ref="AR76:BG76"/>
    <mergeCell ref="BH76:BI76"/>
    <mergeCell ref="BJ76:BK76"/>
    <mergeCell ref="BL76:BM76"/>
    <mergeCell ref="AH77:AN77"/>
    <mergeCell ref="AR77:BG77"/>
    <mergeCell ref="BH77:BI77"/>
    <mergeCell ref="BJ77:BK77"/>
    <mergeCell ref="BL77:BM77"/>
    <mergeCell ref="L22:W22"/>
    <mergeCell ref="L23:W23"/>
    <mergeCell ref="AR22:BC22"/>
    <mergeCell ref="AR23:BC23"/>
    <mergeCell ref="L44:W44"/>
    <mergeCell ref="L45:W45"/>
    <mergeCell ref="AR44:BC44"/>
    <mergeCell ref="AR45:BC45"/>
    <mergeCell ref="AH74:AI74"/>
    <mergeCell ref="AM74:AY74"/>
    <mergeCell ref="AZ74:BA74"/>
    <mergeCell ref="BB74:BC74"/>
    <mergeCell ref="BD74:BE74"/>
    <mergeCell ref="BF74:BG74"/>
    <mergeCell ref="BH74:BI74"/>
    <mergeCell ref="BJ74:BK74"/>
    <mergeCell ref="BL74:BM74"/>
    <mergeCell ref="AH75:AI75"/>
    <mergeCell ref="AM75:AY75"/>
    <mergeCell ref="AZ75:BA75"/>
    <mergeCell ref="BB75:BC75"/>
    <mergeCell ref="BD75:BE75"/>
    <mergeCell ref="BF75:BG75"/>
    <mergeCell ref="BH75:BI75"/>
    <mergeCell ref="BJ75:BK75"/>
    <mergeCell ref="BL75:BM75"/>
    <mergeCell ref="AH72:AI72"/>
    <mergeCell ref="AM72:AY72"/>
    <mergeCell ref="AZ72:BA72"/>
    <mergeCell ref="BB72:BC72"/>
    <mergeCell ref="BD72:BE72"/>
    <mergeCell ref="BF72:BG72"/>
    <mergeCell ref="BH72:BI72"/>
    <mergeCell ref="BJ72:BK72"/>
    <mergeCell ref="BL72:BM72"/>
    <mergeCell ref="AH73:AI73"/>
    <mergeCell ref="AM73:AY73"/>
    <mergeCell ref="AZ73:BA73"/>
    <mergeCell ref="BB73:BC73"/>
    <mergeCell ref="BD73:BE73"/>
    <mergeCell ref="BF73:BG73"/>
    <mergeCell ref="BH73:BI73"/>
    <mergeCell ref="BJ73:BK73"/>
    <mergeCell ref="BL73:BM73"/>
    <mergeCell ref="AH70:AI70"/>
    <mergeCell ref="AM70:AY70"/>
    <mergeCell ref="AZ70:BA70"/>
    <mergeCell ref="BB70:BC70"/>
    <mergeCell ref="BD70:BE70"/>
    <mergeCell ref="BF70:BG70"/>
    <mergeCell ref="BH70:BI70"/>
    <mergeCell ref="BJ70:BK70"/>
    <mergeCell ref="BL70:BM70"/>
    <mergeCell ref="AH71:AI71"/>
    <mergeCell ref="AM71:AY71"/>
    <mergeCell ref="AZ71:BA71"/>
    <mergeCell ref="BB71:BC71"/>
    <mergeCell ref="BD71:BE71"/>
    <mergeCell ref="BF71:BG71"/>
    <mergeCell ref="BH71:BI71"/>
    <mergeCell ref="BJ71:BK71"/>
    <mergeCell ref="BL71:BM71"/>
    <mergeCell ref="AH68:AI68"/>
    <mergeCell ref="AM68:AY68"/>
    <mergeCell ref="AZ68:BA68"/>
    <mergeCell ref="BB68:BC68"/>
    <mergeCell ref="BD68:BE68"/>
    <mergeCell ref="BF68:BG68"/>
    <mergeCell ref="BH68:BI68"/>
    <mergeCell ref="BJ68:BK68"/>
    <mergeCell ref="BL68:BM68"/>
    <mergeCell ref="AH69:AI69"/>
    <mergeCell ref="AM69:AY69"/>
    <mergeCell ref="AZ69:BA69"/>
    <mergeCell ref="BB69:BC69"/>
    <mergeCell ref="BD69:BE69"/>
    <mergeCell ref="BF69:BG69"/>
    <mergeCell ref="BH69:BI69"/>
    <mergeCell ref="BJ69:BK69"/>
    <mergeCell ref="BL69:BM69"/>
    <mergeCell ref="AH66:AI66"/>
    <mergeCell ref="AM66:AY66"/>
    <mergeCell ref="AZ66:BA66"/>
    <mergeCell ref="BB66:BC66"/>
    <mergeCell ref="BD66:BE66"/>
    <mergeCell ref="BF66:BG66"/>
    <mergeCell ref="BH66:BI66"/>
    <mergeCell ref="BJ66:BK66"/>
    <mergeCell ref="BL66:BM66"/>
    <mergeCell ref="AH67:AI67"/>
    <mergeCell ref="AM67:AY67"/>
    <mergeCell ref="AZ67:BA67"/>
    <mergeCell ref="BB67:BC67"/>
    <mergeCell ref="BD67:BE67"/>
    <mergeCell ref="BF67:BG67"/>
    <mergeCell ref="BH67:BI67"/>
    <mergeCell ref="BJ67:BK67"/>
    <mergeCell ref="BL67:BM67"/>
    <mergeCell ref="AH64:AI64"/>
    <mergeCell ref="AM64:AY64"/>
    <mergeCell ref="AZ64:BA64"/>
    <mergeCell ref="BB64:BC64"/>
    <mergeCell ref="BD64:BE64"/>
    <mergeCell ref="BF64:BG64"/>
    <mergeCell ref="BH64:BI64"/>
    <mergeCell ref="BJ64:BK64"/>
    <mergeCell ref="BL64:BM64"/>
    <mergeCell ref="AH65:AI65"/>
    <mergeCell ref="AM65:AY65"/>
    <mergeCell ref="AZ65:BA65"/>
    <mergeCell ref="BB65:BC65"/>
    <mergeCell ref="BD65:BE65"/>
    <mergeCell ref="BF65:BG65"/>
    <mergeCell ref="BH65:BI65"/>
    <mergeCell ref="BJ65:BK65"/>
    <mergeCell ref="BL65:BM65"/>
    <mergeCell ref="AH62:AI62"/>
    <mergeCell ref="AM62:AY62"/>
    <mergeCell ref="AZ62:BA62"/>
    <mergeCell ref="BB62:BC62"/>
    <mergeCell ref="BD62:BE62"/>
    <mergeCell ref="BF62:BG62"/>
    <mergeCell ref="BH62:BI62"/>
    <mergeCell ref="BJ62:BK62"/>
    <mergeCell ref="BL62:BM62"/>
    <mergeCell ref="AH63:AI63"/>
    <mergeCell ref="AM63:AY63"/>
    <mergeCell ref="AZ63:BA63"/>
    <mergeCell ref="BB63:BC63"/>
    <mergeCell ref="BD63:BE63"/>
    <mergeCell ref="BF63:BG63"/>
    <mergeCell ref="BH63:BI63"/>
    <mergeCell ref="BJ63:BK63"/>
    <mergeCell ref="BL63:BM63"/>
    <mergeCell ref="AH59:AI60"/>
    <mergeCell ref="AJ59:AL60"/>
    <mergeCell ref="AM59:AY60"/>
    <mergeCell ref="AZ59:BA60"/>
    <mergeCell ref="BB59:BC60"/>
    <mergeCell ref="BD59:BM59"/>
    <mergeCell ref="BD60:BE60"/>
    <mergeCell ref="BF60:BG60"/>
    <mergeCell ref="BH60:BI60"/>
    <mergeCell ref="BJ60:BK60"/>
    <mergeCell ref="BL60:BM60"/>
    <mergeCell ref="AH61:AI61"/>
    <mergeCell ref="AM61:AY61"/>
    <mergeCell ref="AZ61:BA61"/>
    <mergeCell ref="BB61:BC61"/>
    <mergeCell ref="BD61:BE61"/>
    <mergeCell ref="BF61:BG61"/>
    <mergeCell ref="BH61:BI61"/>
    <mergeCell ref="BJ61:BK61"/>
    <mergeCell ref="BL61:BM61"/>
    <mergeCell ref="B38:C38"/>
    <mergeCell ref="G38:S38"/>
    <mergeCell ref="T38:U38"/>
    <mergeCell ref="V38:W38"/>
    <mergeCell ref="X38:Y38"/>
    <mergeCell ref="Z38:AA38"/>
    <mergeCell ref="AB38:AC38"/>
    <mergeCell ref="AD38:AE38"/>
    <mergeCell ref="AF38:AG38"/>
    <mergeCell ref="B40:C40"/>
    <mergeCell ref="G40:S40"/>
    <mergeCell ref="T40:U40"/>
    <mergeCell ref="V40:W40"/>
    <mergeCell ref="X40:Y40"/>
    <mergeCell ref="Z40:AA40"/>
    <mergeCell ref="AB40:AC40"/>
    <mergeCell ref="AD40:AE40"/>
    <mergeCell ref="AF40:AG40"/>
    <mergeCell ref="B42:C42"/>
    <mergeCell ref="G42:S42"/>
    <mergeCell ref="T42:U42"/>
    <mergeCell ref="V42:W42"/>
    <mergeCell ref="X42:Y42"/>
    <mergeCell ref="AF42:AG42"/>
    <mergeCell ref="G43:S43"/>
    <mergeCell ref="T43:U43"/>
    <mergeCell ref="V43:W43"/>
    <mergeCell ref="X43:Y43"/>
    <mergeCell ref="Z43:AA43"/>
    <mergeCell ref="AB43:AC43"/>
    <mergeCell ref="AD43:AE43"/>
    <mergeCell ref="X36:Y36"/>
    <mergeCell ref="B37:C37"/>
    <mergeCell ref="AD37:AE37"/>
    <mergeCell ref="B35:C35"/>
    <mergeCell ref="G35:S35"/>
    <mergeCell ref="V35:W35"/>
    <mergeCell ref="X35:Y35"/>
    <mergeCell ref="Z35:AA35"/>
    <mergeCell ref="AB35:AC35"/>
    <mergeCell ref="AD35:AE35"/>
    <mergeCell ref="T33:U33"/>
    <mergeCell ref="X33:Y33"/>
    <mergeCell ref="Z33:AA33"/>
    <mergeCell ref="AB33:AC33"/>
    <mergeCell ref="AD33:AE33"/>
    <mergeCell ref="B36:C36"/>
    <mergeCell ref="Z42:AA42"/>
    <mergeCell ref="AB42:AC42"/>
    <mergeCell ref="AD42:AE42"/>
    <mergeCell ref="B43:C43"/>
    <mergeCell ref="AF33:AG33"/>
    <mergeCell ref="B27:C28"/>
    <mergeCell ref="D27:F28"/>
    <mergeCell ref="G27:S28"/>
    <mergeCell ref="T27:U28"/>
    <mergeCell ref="AH29:AI29"/>
    <mergeCell ref="T30:U30"/>
    <mergeCell ref="AH30:AI30"/>
    <mergeCell ref="T29:U29"/>
    <mergeCell ref="B29:C29"/>
    <mergeCell ref="G29:S29"/>
    <mergeCell ref="V29:W29"/>
    <mergeCell ref="X29:Y29"/>
    <mergeCell ref="B30:C30"/>
    <mergeCell ref="G30:S30"/>
    <mergeCell ref="V30:W30"/>
    <mergeCell ref="X30:Y30"/>
    <mergeCell ref="Z30:AA30"/>
    <mergeCell ref="AB30:AC30"/>
    <mergeCell ref="AD30:AE30"/>
    <mergeCell ref="B31:C31"/>
    <mergeCell ref="G31:S31"/>
    <mergeCell ref="V31:W31"/>
    <mergeCell ref="X31:Y31"/>
    <mergeCell ref="Z31:AA31"/>
    <mergeCell ref="AB31:AC31"/>
    <mergeCell ref="AD31:AE31"/>
    <mergeCell ref="AF31:AG31"/>
    <mergeCell ref="AH33:AI33"/>
    <mergeCell ref="B33:C33"/>
    <mergeCell ref="G33:S33"/>
    <mergeCell ref="V33:W33"/>
    <mergeCell ref="B18:C18"/>
    <mergeCell ref="AD18:AE18"/>
    <mergeCell ref="T17:U17"/>
    <mergeCell ref="B17:C17"/>
    <mergeCell ref="G17:S17"/>
    <mergeCell ref="V17:W17"/>
    <mergeCell ref="X17:Y17"/>
    <mergeCell ref="B19:C19"/>
    <mergeCell ref="AD19:AE19"/>
    <mergeCell ref="G19:S19"/>
    <mergeCell ref="T19:U19"/>
    <mergeCell ref="V19:W19"/>
    <mergeCell ref="X19:Y19"/>
    <mergeCell ref="Z19:AA19"/>
    <mergeCell ref="AB19:AC19"/>
    <mergeCell ref="AF23:AG23"/>
    <mergeCell ref="AH23:AN23"/>
    <mergeCell ref="AH20:AI20"/>
    <mergeCell ref="AF19:AG19"/>
    <mergeCell ref="AH19:AI19"/>
    <mergeCell ref="X15:Y15"/>
    <mergeCell ref="AB15:AC15"/>
    <mergeCell ref="AD15:AE15"/>
    <mergeCell ref="AF15:AG15"/>
    <mergeCell ref="B12:C12"/>
    <mergeCell ref="G12:S12"/>
    <mergeCell ref="V12:W12"/>
    <mergeCell ref="T14:U14"/>
    <mergeCell ref="AH14:AI14"/>
    <mergeCell ref="T13:U13"/>
    <mergeCell ref="B13:C13"/>
    <mergeCell ref="G13:S13"/>
    <mergeCell ref="V13:W13"/>
    <mergeCell ref="X13:Y13"/>
    <mergeCell ref="AH13:AI13"/>
    <mergeCell ref="Z13:AA13"/>
    <mergeCell ref="AB13:AC13"/>
    <mergeCell ref="AD13:AE13"/>
    <mergeCell ref="AF13:AG13"/>
    <mergeCell ref="T12:U12"/>
    <mergeCell ref="AH12:AI12"/>
    <mergeCell ref="X12:Y12"/>
    <mergeCell ref="Z12:AA12"/>
    <mergeCell ref="AB12:AC12"/>
    <mergeCell ref="AD12:AE12"/>
    <mergeCell ref="AF12:AG12"/>
    <mergeCell ref="V11:W11"/>
    <mergeCell ref="X11:Y11"/>
    <mergeCell ref="Z11:AA11"/>
    <mergeCell ref="AB11:AC11"/>
    <mergeCell ref="AD11:AE11"/>
    <mergeCell ref="AF11:AG11"/>
    <mergeCell ref="T11:U11"/>
    <mergeCell ref="AH11:AI11"/>
    <mergeCell ref="AH7:AI7"/>
    <mergeCell ref="T8:U8"/>
    <mergeCell ref="AH8:AI8"/>
    <mergeCell ref="T9:U9"/>
    <mergeCell ref="AH9:AI9"/>
    <mergeCell ref="Z8:AA8"/>
    <mergeCell ref="AB8:AC8"/>
    <mergeCell ref="AD8:AE8"/>
    <mergeCell ref="AF8:AG8"/>
    <mergeCell ref="AB7:AC7"/>
    <mergeCell ref="AD7:AE7"/>
    <mergeCell ref="AF7:AG7"/>
    <mergeCell ref="AH10:AI10"/>
    <mergeCell ref="B8:C8"/>
    <mergeCell ref="G8:S8"/>
    <mergeCell ref="V8:W8"/>
    <mergeCell ref="X8:Y8"/>
    <mergeCell ref="G2:AD3"/>
    <mergeCell ref="AM2:BJ3"/>
    <mergeCell ref="BQ2:BY4"/>
    <mergeCell ref="B4:AG4"/>
    <mergeCell ref="AH4:BM4"/>
    <mergeCell ref="B5:C6"/>
    <mergeCell ref="D5:F6"/>
    <mergeCell ref="G5:S6"/>
    <mergeCell ref="T5:U6"/>
    <mergeCell ref="V5:W6"/>
    <mergeCell ref="X5:AG5"/>
    <mergeCell ref="AH5:AI6"/>
    <mergeCell ref="AJ5:AL6"/>
    <mergeCell ref="AM5:AY6"/>
    <mergeCell ref="AZ5:BA6"/>
    <mergeCell ref="BB5:BC6"/>
    <mergeCell ref="BD5:BM5"/>
    <mergeCell ref="X6:Y6"/>
    <mergeCell ref="Z6:AA6"/>
    <mergeCell ref="AB6:AC6"/>
    <mergeCell ref="BH6:BI6"/>
    <mergeCell ref="BJ6:BK6"/>
    <mergeCell ref="BL6:BM6"/>
    <mergeCell ref="B7:C7"/>
    <mergeCell ref="G7:S7"/>
    <mergeCell ref="V7:W7"/>
    <mergeCell ref="X7:Y7"/>
    <mergeCell ref="Z7:AA7"/>
    <mergeCell ref="AM7:AY7"/>
    <mergeCell ref="AZ7:BA7"/>
    <mergeCell ref="BB7:BC7"/>
    <mergeCell ref="BD7:BE7"/>
    <mergeCell ref="BF7:BG7"/>
    <mergeCell ref="BH7:BI7"/>
    <mergeCell ref="BJ7:BK7"/>
    <mergeCell ref="BL7:BM7"/>
    <mergeCell ref="AD6:AE6"/>
    <mergeCell ref="AF6:AG6"/>
    <mergeCell ref="BD6:BE6"/>
    <mergeCell ref="BF6:BG6"/>
    <mergeCell ref="T7:U7"/>
    <mergeCell ref="AM10:AY10"/>
    <mergeCell ref="B9:C9"/>
    <mergeCell ref="G9:S9"/>
    <mergeCell ref="V9:W9"/>
    <mergeCell ref="X9:Y9"/>
    <mergeCell ref="Z9:AA9"/>
    <mergeCell ref="AB9:AC9"/>
    <mergeCell ref="AD9:AE9"/>
    <mergeCell ref="AF9:AG9"/>
    <mergeCell ref="AM9:AY9"/>
    <mergeCell ref="B10:C10"/>
    <mergeCell ref="G10:S10"/>
    <mergeCell ref="V10:W10"/>
    <mergeCell ref="X10:Y10"/>
    <mergeCell ref="Z10:AA10"/>
    <mergeCell ref="AB10:AC10"/>
    <mergeCell ref="AD10:AE10"/>
    <mergeCell ref="AF10:AG10"/>
    <mergeCell ref="T10:U10"/>
    <mergeCell ref="AM8:AY8"/>
    <mergeCell ref="AZ8:BA8"/>
    <mergeCell ref="BB8:BC8"/>
    <mergeCell ref="BD8:BE8"/>
    <mergeCell ref="BF8:BG8"/>
    <mergeCell ref="BH8:BI8"/>
    <mergeCell ref="BJ8:BK8"/>
    <mergeCell ref="BL8:BM8"/>
    <mergeCell ref="AZ9:BA9"/>
    <mergeCell ref="BB9:BC9"/>
    <mergeCell ref="BD9:BE9"/>
    <mergeCell ref="BF9:BG9"/>
    <mergeCell ref="BH9:BI9"/>
    <mergeCell ref="BJ9:BK9"/>
    <mergeCell ref="BL9:BM9"/>
    <mergeCell ref="AZ11:BA11"/>
    <mergeCell ref="BB11:BC11"/>
    <mergeCell ref="AZ10:BA10"/>
    <mergeCell ref="BB10:BC10"/>
    <mergeCell ref="BD11:BE11"/>
    <mergeCell ref="BF11:BG11"/>
    <mergeCell ref="BH11:BI11"/>
    <mergeCell ref="BJ11:BK11"/>
    <mergeCell ref="BL11:BM11"/>
    <mergeCell ref="BD10:BE10"/>
    <mergeCell ref="BF10:BG10"/>
    <mergeCell ref="BH10:BI10"/>
    <mergeCell ref="BJ10:BK10"/>
    <mergeCell ref="BL10:BM10"/>
    <mergeCell ref="AM12:AY12"/>
    <mergeCell ref="AZ12:BA12"/>
    <mergeCell ref="BB12:BC12"/>
    <mergeCell ref="BD12:BE12"/>
    <mergeCell ref="BF12:BG12"/>
    <mergeCell ref="BH12:BI12"/>
    <mergeCell ref="BJ12:BK12"/>
    <mergeCell ref="BL12:BM12"/>
    <mergeCell ref="B11:C11"/>
    <mergeCell ref="AM11:AY11"/>
    <mergeCell ref="BJ13:BK13"/>
    <mergeCell ref="BL13:BM13"/>
    <mergeCell ref="B14:C14"/>
    <mergeCell ref="G14:S14"/>
    <mergeCell ref="V14:W14"/>
    <mergeCell ref="X14:Y14"/>
    <mergeCell ref="Z14:AA14"/>
    <mergeCell ref="AB14:AC14"/>
    <mergeCell ref="AD14:AE14"/>
    <mergeCell ref="AF14:AG14"/>
    <mergeCell ref="AM14:AY14"/>
    <mergeCell ref="AZ14:BA14"/>
    <mergeCell ref="BB14:BC14"/>
    <mergeCell ref="BD14:BE14"/>
    <mergeCell ref="BF14:BG14"/>
    <mergeCell ref="BH14:BI14"/>
    <mergeCell ref="BJ14:BK14"/>
    <mergeCell ref="BL14:BM14"/>
    <mergeCell ref="AM13:AY13"/>
    <mergeCell ref="AZ13:BA13"/>
    <mergeCell ref="G11:S11"/>
    <mergeCell ref="BH13:BI13"/>
    <mergeCell ref="BB13:BC13"/>
    <mergeCell ref="BD13:BE13"/>
    <mergeCell ref="BF13:BG13"/>
    <mergeCell ref="AZ17:BA17"/>
    <mergeCell ref="BB17:BC17"/>
    <mergeCell ref="BD17:BE17"/>
    <mergeCell ref="BF17:BG17"/>
    <mergeCell ref="BH15:BI15"/>
    <mergeCell ref="BJ15:BK15"/>
    <mergeCell ref="BL15:BM15"/>
    <mergeCell ref="B16:C16"/>
    <mergeCell ref="G16:S16"/>
    <mergeCell ref="V16:W16"/>
    <mergeCell ref="X16:Y16"/>
    <mergeCell ref="Z16:AA16"/>
    <mergeCell ref="AB16:AC16"/>
    <mergeCell ref="AD16:AE16"/>
    <mergeCell ref="AF16:AG16"/>
    <mergeCell ref="AM16:AY16"/>
    <mergeCell ref="AZ16:BA16"/>
    <mergeCell ref="BB16:BC16"/>
    <mergeCell ref="BD16:BE16"/>
    <mergeCell ref="BF16:BG16"/>
    <mergeCell ref="BH16:BI16"/>
    <mergeCell ref="BJ16:BK16"/>
    <mergeCell ref="BL16:BM16"/>
    <mergeCell ref="AH15:AI15"/>
    <mergeCell ref="T16:U16"/>
    <mergeCell ref="AH16:AI16"/>
    <mergeCell ref="T15:U15"/>
    <mergeCell ref="B15:C15"/>
    <mergeCell ref="Z15:AA15"/>
    <mergeCell ref="BH17:BI17"/>
    <mergeCell ref="BJ17:BK17"/>
    <mergeCell ref="BL17:BM17"/>
    <mergeCell ref="G18:S18"/>
    <mergeCell ref="T18:U18"/>
    <mergeCell ref="V18:W18"/>
    <mergeCell ref="X18:Y18"/>
    <mergeCell ref="Z18:AA18"/>
    <mergeCell ref="AB18:AC18"/>
    <mergeCell ref="AF18:AG18"/>
    <mergeCell ref="AH18:AI18"/>
    <mergeCell ref="AM18:AY18"/>
    <mergeCell ref="AZ18:BA18"/>
    <mergeCell ref="BB18:BC18"/>
    <mergeCell ref="BD18:BE18"/>
    <mergeCell ref="BF18:BG18"/>
    <mergeCell ref="BH18:BI18"/>
    <mergeCell ref="BJ18:BK18"/>
    <mergeCell ref="BL18:BM18"/>
    <mergeCell ref="Z17:AA17"/>
    <mergeCell ref="AB17:AC17"/>
    <mergeCell ref="AD17:AE17"/>
    <mergeCell ref="AF17:AG17"/>
    <mergeCell ref="AM17:AY17"/>
    <mergeCell ref="AH17:AI17"/>
    <mergeCell ref="AM15:AY15"/>
    <mergeCell ref="AZ15:BA15"/>
    <mergeCell ref="BB15:BC15"/>
    <mergeCell ref="BD15:BE15"/>
    <mergeCell ref="BF15:BG15"/>
    <mergeCell ref="G15:S15"/>
    <mergeCell ref="V15:W15"/>
    <mergeCell ref="AM19:AY19"/>
    <mergeCell ref="AZ19:BA19"/>
    <mergeCell ref="BB19:BC19"/>
    <mergeCell ref="BD19:BE19"/>
    <mergeCell ref="BF19:BG19"/>
    <mergeCell ref="BH19:BI19"/>
    <mergeCell ref="BJ19:BK19"/>
    <mergeCell ref="BL19:BM19"/>
    <mergeCell ref="B20:C20"/>
    <mergeCell ref="G20:S20"/>
    <mergeCell ref="V20:W20"/>
    <mergeCell ref="X20:Y20"/>
    <mergeCell ref="Z20:AA20"/>
    <mergeCell ref="AB20:AC20"/>
    <mergeCell ref="AD20:AE20"/>
    <mergeCell ref="AM20:AY20"/>
    <mergeCell ref="AZ20:BA20"/>
    <mergeCell ref="BB20:BC20"/>
    <mergeCell ref="BD20:BE20"/>
    <mergeCell ref="BF20:BG20"/>
    <mergeCell ref="BH20:BI20"/>
    <mergeCell ref="BJ20:BK20"/>
    <mergeCell ref="BL20:BM20"/>
    <mergeCell ref="T20:U20"/>
    <mergeCell ref="AF20:AG20"/>
    <mergeCell ref="BH21:BI21"/>
    <mergeCell ref="BJ21:BK21"/>
    <mergeCell ref="BL21:BM21"/>
    <mergeCell ref="B22:H22"/>
    <mergeCell ref="AB22:AC22"/>
    <mergeCell ref="AD22:AE22"/>
    <mergeCell ref="AF22:AG22"/>
    <mergeCell ref="AH22:AN22"/>
    <mergeCell ref="BH22:BI22"/>
    <mergeCell ref="BJ22:BK22"/>
    <mergeCell ref="BL22:BM22"/>
    <mergeCell ref="Z21:AA21"/>
    <mergeCell ref="AB21:AC21"/>
    <mergeCell ref="AD21:AE21"/>
    <mergeCell ref="AF21:AG21"/>
    <mergeCell ref="AM21:AY21"/>
    <mergeCell ref="AZ21:BA21"/>
    <mergeCell ref="BB21:BC21"/>
    <mergeCell ref="BD21:BE21"/>
    <mergeCell ref="BF21:BG21"/>
    <mergeCell ref="AH21:AI21"/>
    <mergeCell ref="T21:U21"/>
    <mergeCell ref="B21:C21"/>
    <mergeCell ref="G21:S21"/>
    <mergeCell ref="V21:W21"/>
    <mergeCell ref="X21:Y21"/>
    <mergeCell ref="BH23:BI23"/>
    <mergeCell ref="BJ23:BK23"/>
    <mergeCell ref="BL23:BM23"/>
    <mergeCell ref="G24:AD25"/>
    <mergeCell ref="AM24:BJ25"/>
    <mergeCell ref="B26:AG26"/>
    <mergeCell ref="AH26:BM26"/>
    <mergeCell ref="B23:H23"/>
    <mergeCell ref="AB23:AC23"/>
    <mergeCell ref="AD23:AE23"/>
    <mergeCell ref="V27:W28"/>
    <mergeCell ref="X27:AG27"/>
    <mergeCell ref="AH27:AI28"/>
    <mergeCell ref="AJ27:AL28"/>
    <mergeCell ref="AM27:AY28"/>
    <mergeCell ref="AZ27:BA28"/>
    <mergeCell ref="BB27:BC28"/>
    <mergeCell ref="BD27:BM27"/>
    <mergeCell ref="X28:Y28"/>
    <mergeCell ref="Z28:AA28"/>
    <mergeCell ref="AB28:AC28"/>
    <mergeCell ref="AD28:AE28"/>
    <mergeCell ref="AF28:AG28"/>
    <mergeCell ref="BD28:BE28"/>
    <mergeCell ref="BF28:BG28"/>
    <mergeCell ref="BH28:BI28"/>
    <mergeCell ref="BJ28:BK28"/>
    <mergeCell ref="BL28:BM28"/>
    <mergeCell ref="BF30:BG30"/>
    <mergeCell ref="BH30:BI30"/>
    <mergeCell ref="BJ30:BK30"/>
    <mergeCell ref="BL30:BM30"/>
    <mergeCell ref="Z29:AA29"/>
    <mergeCell ref="AB29:AC29"/>
    <mergeCell ref="AD29:AE29"/>
    <mergeCell ref="AF29:AG29"/>
    <mergeCell ref="AM29:AY29"/>
    <mergeCell ref="AZ29:BA29"/>
    <mergeCell ref="BB29:BC29"/>
    <mergeCell ref="BD29:BE29"/>
    <mergeCell ref="BF29:BG29"/>
    <mergeCell ref="BH29:BI29"/>
    <mergeCell ref="BJ29:BK29"/>
    <mergeCell ref="BL29:BM29"/>
    <mergeCell ref="AF30:AG30"/>
    <mergeCell ref="AM30:AY30"/>
    <mergeCell ref="T31:U31"/>
    <mergeCell ref="AH31:AI31"/>
    <mergeCell ref="B32:C32"/>
    <mergeCell ref="G32:S32"/>
    <mergeCell ref="V32:W32"/>
    <mergeCell ref="X32:Y32"/>
    <mergeCell ref="Z32:AA32"/>
    <mergeCell ref="AB32:AC32"/>
    <mergeCell ref="AD32:AE32"/>
    <mergeCell ref="AF32:AG32"/>
    <mergeCell ref="AM32:AY32"/>
    <mergeCell ref="T32:U32"/>
    <mergeCell ref="AH32:AI32"/>
    <mergeCell ref="AZ31:BA31"/>
    <mergeCell ref="BB31:BC31"/>
    <mergeCell ref="BD31:BE31"/>
    <mergeCell ref="AZ30:BA30"/>
    <mergeCell ref="BB30:BC30"/>
    <mergeCell ref="BD30:BE30"/>
    <mergeCell ref="BF31:BG31"/>
    <mergeCell ref="BH31:BI31"/>
    <mergeCell ref="BJ31:BK31"/>
    <mergeCell ref="BL31:BM31"/>
    <mergeCell ref="AZ32:BA32"/>
    <mergeCell ref="BB32:BC32"/>
    <mergeCell ref="BD32:BE32"/>
    <mergeCell ref="BF32:BG32"/>
    <mergeCell ref="BH32:BI32"/>
    <mergeCell ref="BJ32:BK32"/>
    <mergeCell ref="BL32:BM32"/>
    <mergeCell ref="AM33:AY33"/>
    <mergeCell ref="AZ33:BA33"/>
    <mergeCell ref="BB33:BC33"/>
    <mergeCell ref="BD33:BE33"/>
    <mergeCell ref="BF33:BG33"/>
    <mergeCell ref="BH33:BI33"/>
    <mergeCell ref="BJ33:BK33"/>
    <mergeCell ref="BL33:BM33"/>
    <mergeCell ref="AM31:AY31"/>
    <mergeCell ref="AM35:AY35"/>
    <mergeCell ref="AZ35:BA35"/>
    <mergeCell ref="BB35:BC35"/>
    <mergeCell ref="BD35:BE35"/>
    <mergeCell ref="BF35:BG35"/>
    <mergeCell ref="BH35:BI35"/>
    <mergeCell ref="BJ35:BK35"/>
    <mergeCell ref="BL35:BM35"/>
    <mergeCell ref="B34:C34"/>
    <mergeCell ref="G34:S34"/>
    <mergeCell ref="V34:W34"/>
    <mergeCell ref="X34:Y34"/>
    <mergeCell ref="Z34:AA34"/>
    <mergeCell ref="AB34:AC34"/>
    <mergeCell ref="AM34:AY34"/>
    <mergeCell ref="AH35:AI35"/>
    <mergeCell ref="AF35:AG35"/>
    <mergeCell ref="T34:U34"/>
    <mergeCell ref="AH34:AI34"/>
    <mergeCell ref="AD34:AE34"/>
    <mergeCell ref="AF34:AG34"/>
    <mergeCell ref="AZ34:BA34"/>
    <mergeCell ref="BB34:BC34"/>
    <mergeCell ref="BD34:BE34"/>
    <mergeCell ref="BF34:BG34"/>
    <mergeCell ref="BH34:BI34"/>
    <mergeCell ref="BJ34:BK34"/>
    <mergeCell ref="BL34:BM34"/>
    <mergeCell ref="T35:U35"/>
    <mergeCell ref="BH36:BI36"/>
    <mergeCell ref="BJ36:BK36"/>
    <mergeCell ref="BL36:BM36"/>
    <mergeCell ref="G37:S37"/>
    <mergeCell ref="T37:U37"/>
    <mergeCell ref="V37:W37"/>
    <mergeCell ref="X37:Y37"/>
    <mergeCell ref="Z37:AA37"/>
    <mergeCell ref="AB37:AC37"/>
    <mergeCell ref="AF37:AG37"/>
    <mergeCell ref="AH37:AI37"/>
    <mergeCell ref="AM37:AY37"/>
    <mergeCell ref="AZ37:BA37"/>
    <mergeCell ref="BB37:BC37"/>
    <mergeCell ref="BD37:BE37"/>
    <mergeCell ref="BF37:BG37"/>
    <mergeCell ref="BH37:BI37"/>
    <mergeCell ref="BJ37:BK37"/>
    <mergeCell ref="BL37:BM37"/>
    <mergeCell ref="Z36:AA36"/>
    <mergeCell ref="AB36:AC36"/>
    <mergeCell ref="AF36:AG36"/>
    <mergeCell ref="AH36:AI36"/>
    <mergeCell ref="AM36:AY36"/>
    <mergeCell ref="AD36:AE36"/>
    <mergeCell ref="AZ36:BA36"/>
    <mergeCell ref="BB36:BC36"/>
    <mergeCell ref="BD36:BE36"/>
    <mergeCell ref="BF36:BG36"/>
    <mergeCell ref="G36:S36"/>
    <mergeCell ref="T36:U36"/>
    <mergeCell ref="V36:W36"/>
    <mergeCell ref="AH38:AI38"/>
    <mergeCell ref="AM38:AY38"/>
    <mergeCell ref="AZ38:BA38"/>
    <mergeCell ref="BB38:BC38"/>
    <mergeCell ref="BD38:BE38"/>
    <mergeCell ref="BF38:BG38"/>
    <mergeCell ref="BH38:BI38"/>
    <mergeCell ref="BJ38:BK38"/>
    <mergeCell ref="BL38:BM38"/>
    <mergeCell ref="B39:C39"/>
    <mergeCell ref="G39:S39"/>
    <mergeCell ref="T39:U39"/>
    <mergeCell ref="V39:W39"/>
    <mergeCell ref="X39:Y39"/>
    <mergeCell ref="Z39:AA39"/>
    <mergeCell ref="AB39:AC39"/>
    <mergeCell ref="AD39:AE39"/>
    <mergeCell ref="AF39:AG39"/>
    <mergeCell ref="AH39:AI39"/>
    <mergeCell ref="AM39:AY39"/>
    <mergeCell ref="AZ39:BA39"/>
    <mergeCell ref="BB39:BC39"/>
    <mergeCell ref="BD39:BE39"/>
    <mergeCell ref="BF39:BG39"/>
    <mergeCell ref="BH39:BI39"/>
    <mergeCell ref="BJ39:BK39"/>
    <mergeCell ref="BL39:BM39"/>
    <mergeCell ref="B41:C41"/>
    <mergeCell ref="G41:S41"/>
    <mergeCell ref="T41:U41"/>
    <mergeCell ref="V41:W41"/>
    <mergeCell ref="X41:Y41"/>
    <mergeCell ref="Z41:AA41"/>
    <mergeCell ref="AB41:AC41"/>
    <mergeCell ref="AD41:AE41"/>
    <mergeCell ref="AF41:AG41"/>
    <mergeCell ref="AH41:AI41"/>
    <mergeCell ref="AM41:AY41"/>
    <mergeCell ref="AZ41:BA41"/>
    <mergeCell ref="BB41:BC41"/>
    <mergeCell ref="BD41:BE41"/>
    <mergeCell ref="BF41:BG41"/>
    <mergeCell ref="BH41:BI41"/>
    <mergeCell ref="BJ41:BK41"/>
    <mergeCell ref="BL42:BM42"/>
    <mergeCell ref="AZ43:BA43"/>
    <mergeCell ref="BB43:BC43"/>
    <mergeCell ref="BD43:BE43"/>
    <mergeCell ref="BF43:BG43"/>
    <mergeCell ref="BH43:BI43"/>
    <mergeCell ref="BJ43:BK43"/>
    <mergeCell ref="BL43:BM43"/>
    <mergeCell ref="AM43:AY43"/>
    <mergeCell ref="AH40:AI40"/>
    <mergeCell ref="AM40:AY40"/>
    <mergeCell ref="AZ40:BA40"/>
    <mergeCell ref="BB40:BC40"/>
    <mergeCell ref="BD40:BE40"/>
    <mergeCell ref="BF40:BG40"/>
    <mergeCell ref="BH40:BI40"/>
    <mergeCell ref="BJ40:BK40"/>
    <mergeCell ref="BL40:BM40"/>
    <mergeCell ref="BL41:BM41"/>
    <mergeCell ref="AF43:AG43"/>
    <mergeCell ref="AA47:BD56"/>
    <mergeCell ref="BQ6:BU9"/>
    <mergeCell ref="BL44:BM44"/>
    <mergeCell ref="B45:H45"/>
    <mergeCell ref="AB45:AC45"/>
    <mergeCell ref="AD45:AE45"/>
    <mergeCell ref="AF45:AG45"/>
    <mergeCell ref="AH45:AN45"/>
    <mergeCell ref="BH45:BI45"/>
    <mergeCell ref="BJ45:BK45"/>
    <mergeCell ref="BL45:BM45"/>
    <mergeCell ref="B44:H44"/>
    <mergeCell ref="AB44:AC44"/>
    <mergeCell ref="AD44:AE44"/>
    <mergeCell ref="AF44:AG44"/>
    <mergeCell ref="AH44:AN44"/>
    <mergeCell ref="BH44:BI44"/>
    <mergeCell ref="BJ44:BK44"/>
    <mergeCell ref="AH43:AI43"/>
    <mergeCell ref="AH42:AI42"/>
    <mergeCell ref="AM42:AY42"/>
    <mergeCell ref="AZ42:BA42"/>
    <mergeCell ref="BB42:BC42"/>
    <mergeCell ref="BD42:BE42"/>
    <mergeCell ref="BF42:BG42"/>
    <mergeCell ref="BH42:BI42"/>
    <mergeCell ref="BJ42:BK42"/>
  </mergeCells>
  <phoneticPr fontId="1"/>
  <pageMargins left="0.23622047244094502" right="0.23622047244094502" top="0.35433070866141703" bottom="0.35433070866141703" header="0.31496062992126" footer="0.31496062992126"/>
  <pageSetup paperSize="9" scale="65" orientation="portrait"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Button 6">
              <controlPr defaultSize="0" print="0" autoFill="0" autoPict="0" macro="[0]!反映させる">
                <anchor>
                  <from>
                    <xdr:col>66</xdr:col>
                    <xdr:colOff>542925</xdr:colOff>
                    <xdr:row>3</xdr:row>
                    <xdr:rowOff>180975</xdr:rowOff>
                  </from>
                  <to>
                    <xdr:col>67</xdr:col>
                    <xdr:colOff>485775</xdr:colOff>
                    <xdr:row>3</xdr:row>
                    <xdr:rowOff>428625</xdr:rowOff>
                  </to>
                </anchor>
              </controlPr>
            </control>
          </mc:Choice>
        </mc:AlternateContent>
        <mc:AlternateContent xmlns:mc="http://schemas.openxmlformats.org/markup-compatibility/2006">
          <mc:Choice Requires="x14">
            <control shapeId="3079" r:id="rId5" name="Button 7">
              <controlPr defaultSize="0" print="0" autoFill="0" autoPict="0" macro="[0]!空白に戻す">
                <anchor>
                  <from>
                    <xdr:col>66</xdr:col>
                    <xdr:colOff>552450</xdr:colOff>
                    <xdr:row>3</xdr:row>
                    <xdr:rowOff>600075</xdr:rowOff>
                  </from>
                  <to>
                    <xdr:col>67</xdr:col>
                    <xdr:colOff>495300</xdr:colOff>
                    <xdr:row>3</xdr:row>
                    <xdr:rowOff>847725</xdr:rowOff>
                  </to>
                </anchor>
              </controlPr>
            </control>
          </mc:Choice>
        </mc:AlternateContent>
        <mc:AlternateContent xmlns:mc="http://schemas.openxmlformats.org/markup-compatibility/2006">
          <mc:Choice Requires="x14">
            <control shapeId="3080" r:id="rId6" name="Button 8">
              <controlPr defaultSize="0" print="0" autoFill="0" autoPict="0" macro="[0]!メンバー票印刷">
                <anchor>
                  <from>
                    <xdr:col>66</xdr:col>
                    <xdr:colOff>552450</xdr:colOff>
                    <xdr:row>3</xdr:row>
                    <xdr:rowOff>1000125</xdr:rowOff>
                  </from>
                  <to>
                    <xdr:col>67</xdr:col>
                    <xdr:colOff>495300</xdr:colOff>
                    <xdr:row>3</xdr:row>
                    <xdr:rowOff>1247775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N47"/>
  <sheetViews>
    <sheetView workbookViewId="0">
      <selection activeCell="B1" sqref="B1:D1"/>
    </sheetView>
  </sheetViews>
  <sheetFormatPr defaultRowHeight="13.5"/>
  <cols>
    <col min="1" max="29" width="3" customWidth="1"/>
  </cols>
  <sheetData>
    <row r="1" spans="1:46" s="16" customFormat="1" ht="24" customHeight="1">
      <c r="A1" s="143"/>
      <c r="B1" s="293">
        <f ca="1">参加申込!A1</f>
        <v>2020</v>
      </c>
      <c r="C1" s="293"/>
      <c r="D1" s="293"/>
      <c r="E1" s="16" t="s">
        <v>50</v>
      </c>
      <c r="H1" s="16" t="str">
        <f>入力欄!A1</f>
        <v>香川県中学校新人体育大会 バスケットボール競技</v>
      </c>
    </row>
    <row r="2" spans="1:46" s="16" customFormat="1" ht="24" customHeight="1">
      <c r="B2" s="50"/>
      <c r="C2" s="50"/>
      <c r="D2" s="50"/>
      <c r="E2" s="50"/>
      <c r="F2" s="50"/>
      <c r="G2" s="50"/>
      <c r="H2" s="16" t="s">
        <v>102</v>
      </c>
      <c r="J2" s="50"/>
      <c r="K2" s="50"/>
      <c r="L2" s="50"/>
      <c r="M2" s="50"/>
      <c r="N2" s="50"/>
      <c r="O2" s="50"/>
      <c r="P2" s="50"/>
      <c r="Q2" s="50"/>
      <c r="R2" s="50"/>
      <c r="S2" s="50"/>
      <c r="T2" s="50"/>
      <c r="U2" s="50"/>
      <c r="V2" s="50"/>
      <c r="W2" s="50"/>
      <c r="X2" s="50"/>
      <c r="Y2" s="50"/>
      <c r="Z2" s="50"/>
      <c r="AA2" s="50"/>
      <c r="AB2" s="50"/>
      <c r="AC2" s="50"/>
    </row>
    <row r="3" spans="1:46" s="8" customFormat="1" ht="18" customHeight="1">
      <c r="X3" s="173" t="s">
        <v>44</v>
      </c>
      <c r="Y3" s="173"/>
      <c r="Z3" s="173"/>
      <c r="AA3" s="188" t="s">
        <v>45</v>
      </c>
      <c r="AB3" s="210"/>
      <c r="AC3" s="211"/>
    </row>
    <row r="4" spans="1:46" s="8" customFormat="1" ht="27" customHeight="1">
      <c r="X4" s="203" t="str">
        <f>入力欄!B18</f>
        <v>高松</v>
      </c>
      <c r="Y4" s="203"/>
      <c r="Z4" s="203"/>
      <c r="AA4" s="204" t="str">
        <f>入力欄!B19</f>
        <v>男子</v>
      </c>
      <c r="AB4" s="205"/>
      <c r="AC4" s="206"/>
    </row>
    <row r="5" spans="1:46" s="8" customFormat="1" ht="9" customHeight="1"/>
    <row r="6" spans="1:46" s="8" customFormat="1" ht="24" customHeight="1">
      <c r="A6" s="173" t="s">
        <v>46</v>
      </c>
      <c r="B6" s="173"/>
      <c r="C6" s="173"/>
      <c r="D6" s="173"/>
      <c r="E6" s="195" t="str">
        <f>IF(入力欄!E7="",入力欄!B7,入力欄!B7&amp;"，"&amp;入力欄!E7)</f>
        <v>高松市立玉藻中学校，高松市立木太中学校</v>
      </c>
      <c r="F6" s="196"/>
      <c r="G6" s="196"/>
      <c r="H6" s="196"/>
      <c r="I6" s="196"/>
      <c r="J6" s="196"/>
      <c r="K6" s="196"/>
      <c r="L6" s="196"/>
      <c r="M6" s="196"/>
      <c r="N6" s="196"/>
      <c r="O6" s="196"/>
      <c r="P6" s="196"/>
      <c r="Q6" s="197"/>
      <c r="R6" s="182" t="s">
        <v>52</v>
      </c>
      <c r="S6" s="182"/>
      <c r="T6" s="182"/>
      <c r="U6" s="176" t="str">
        <f>IF(入力欄!E7="",入力欄!B9,入力欄!B9&amp;"，"&amp;入力欄!E9)</f>
        <v>高松市上福岡町714番地1，木太町3333-1</v>
      </c>
      <c r="V6" s="177"/>
      <c r="W6" s="177"/>
      <c r="X6" s="177"/>
      <c r="Y6" s="177"/>
      <c r="Z6" s="177"/>
      <c r="AA6" s="177"/>
      <c r="AB6" s="177"/>
      <c r="AC6" s="178"/>
      <c r="AD6" s="51" t="s">
        <v>103</v>
      </c>
    </row>
    <row r="7" spans="1:46" s="8" customFormat="1" ht="24" customHeight="1">
      <c r="A7" s="173"/>
      <c r="B7" s="173"/>
      <c r="C7" s="173"/>
      <c r="D7" s="173"/>
      <c r="E7" s="198"/>
      <c r="F7" s="199"/>
      <c r="G7" s="199"/>
      <c r="H7" s="199"/>
      <c r="I7" s="199"/>
      <c r="J7" s="199"/>
      <c r="K7" s="199"/>
      <c r="L7" s="199"/>
      <c r="M7" s="199"/>
      <c r="N7" s="199"/>
      <c r="O7" s="199"/>
      <c r="P7" s="199"/>
      <c r="Q7" s="200"/>
      <c r="R7" s="182" t="s">
        <v>53</v>
      </c>
      <c r="S7" s="182"/>
      <c r="T7" s="182"/>
      <c r="U7" s="179" t="str">
        <f>IF(入力欄!E7="",入力欄!B10,入力欄!B10&amp;"，"&amp;入力欄!E10)</f>
        <v>087-861-8196 ，087-888-8888</v>
      </c>
      <c r="V7" s="179"/>
      <c r="W7" s="179"/>
      <c r="X7" s="179"/>
      <c r="Y7" s="179"/>
      <c r="Z7" s="179"/>
      <c r="AA7" s="179"/>
      <c r="AB7" s="179"/>
      <c r="AC7" s="179"/>
    </row>
    <row r="8" spans="1:46" s="8" customFormat="1" ht="7.5" customHeight="1"/>
    <row r="9" spans="1:46" s="8" customFormat="1" ht="24" customHeight="1">
      <c r="A9" s="173" t="s">
        <v>104</v>
      </c>
      <c r="B9" s="173"/>
      <c r="C9" s="173" t="s">
        <v>73</v>
      </c>
      <c r="D9" s="173"/>
      <c r="E9" s="173"/>
      <c r="F9" s="173"/>
      <c r="G9" s="173"/>
      <c r="H9" s="173"/>
      <c r="I9" s="173"/>
      <c r="J9" s="173"/>
      <c r="K9" s="173"/>
      <c r="L9" s="173" t="s">
        <v>37</v>
      </c>
      <c r="M9" s="173"/>
      <c r="N9" s="173"/>
      <c r="O9" s="173" t="s">
        <v>105</v>
      </c>
      <c r="P9" s="173"/>
      <c r="Q9" s="173"/>
      <c r="R9" s="173"/>
      <c r="S9" s="188" t="s">
        <v>106</v>
      </c>
      <c r="T9" s="210"/>
      <c r="U9" s="210"/>
      <c r="V9" s="210"/>
      <c r="W9" s="210"/>
      <c r="X9" s="210"/>
      <c r="Y9" s="210"/>
      <c r="Z9" s="210"/>
      <c r="AA9" s="210"/>
      <c r="AB9" s="210"/>
      <c r="AC9" s="211"/>
      <c r="AQ9" s="8" t="s">
        <v>107</v>
      </c>
    </row>
    <row r="10" spans="1:46" s="8" customFormat="1" ht="24" customHeight="1">
      <c r="A10" s="173">
        <v>1</v>
      </c>
      <c r="B10" s="173"/>
      <c r="C10" s="290" t="str">
        <f>IF(入力欄!B38="","",入力欄!B38)</f>
        <v>田中 七翔</v>
      </c>
      <c r="D10" s="291"/>
      <c r="E10" s="291"/>
      <c r="F10" s="291"/>
      <c r="G10" s="291"/>
      <c r="H10" s="291"/>
      <c r="I10" s="292" t="str">
        <f>IF(入力欄!G38="","",入力欄!G38)</f>
        <v>木太</v>
      </c>
      <c r="J10" s="292"/>
      <c r="K10" s="191"/>
      <c r="L10" s="184" t="str">
        <f>入力欄!C38</f>
        <v>2年</v>
      </c>
      <c r="M10" s="184"/>
      <c r="N10" s="184"/>
      <c r="O10" s="286"/>
      <c r="P10" s="286"/>
      <c r="Q10" s="286"/>
      <c r="R10" s="286"/>
      <c r="S10" s="287"/>
      <c r="T10" s="288"/>
      <c r="U10" s="288"/>
      <c r="V10" s="288"/>
      <c r="W10" s="288"/>
      <c r="X10" s="288"/>
      <c r="Y10" s="288"/>
      <c r="Z10" s="288"/>
      <c r="AA10" s="288"/>
      <c r="AB10" s="288"/>
      <c r="AC10" s="289"/>
      <c r="AD10" s="51" t="s">
        <v>108</v>
      </c>
    </row>
    <row r="11" spans="1:46" s="8" customFormat="1" ht="24" customHeight="1">
      <c r="A11" s="173">
        <v>2</v>
      </c>
      <c r="B11" s="173"/>
      <c r="C11" s="290" t="str">
        <f>IF(入力欄!B39="","",入力欄!B39)</f>
        <v>遠藤 優太</v>
      </c>
      <c r="D11" s="291"/>
      <c r="E11" s="291"/>
      <c r="F11" s="291"/>
      <c r="G11" s="291"/>
      <c r="H11" s="291"/>
      <c r="I11" s="292" t="str">
        <f>IF(入力欄!G39="","",入力欄!G39)</f>
        <v>玉藻</v>
      </c>
      <c r="J11" s="292"/>
      <c r="K11" s="191"/>
      <c r="L11" s="184" t="str">
        <f>入力欄!C39</f>
        <v>2年</v>
      </c>
      <c r="M11" s="184"/>
      <c r="N11" s="184"/>
      <c r="O11" s="286"/>
      <c r="P11" s="286"/>
      <c r="Q11" s="286"/>
      <c r="R11" s="286"/>
      <c r="S11" s="287"/>
      <c r="T11" s="288"/>
      <c r="U11" s="288"/>
      <c r="V11" s="288"/>
      <c r="W11" s="288"/>
      <c r="X11" s="288"/>
      <c r="Y11" s="288"/>
      <c r="Z11" s="288"/>
      <c r="AA11" s="288"/>
      <c r="AB11" s="288"/>
      <c r="AC11" s="289"/>
      <c r="AD11" s="51" t="s">
        <v>109</v>
      </c>
    </row>
    <row r="12" spans="1:46" s="8" customFormat="1" ht="24" customHeight="1">
      <c r="A12" s="173">
        <v>3</v>
      </c>
      <c r="B12" s="173"/>
      <c r="C12" s="290" t="str">
        <f>IF(入力欄!B40="","",入力欄!B40)</f>
        <v>平田 悠生</v>
      </c>
      <c r="D12" s="291"/>
      <c r="E12" s="291"/>
      <c r="F12" s="291"/>
      <c r="G12" s="291"/>
      <c r="H12" s="291"/>
      <c r="I12" s="292" t="str">
        <f>IF(入力欄!G40="","",入力欄!G40)</f>
        <v>木太</v>
      </c>
      <c r="J12" s="292"/>
      <c r="K12" s="191"/>
      <c r="L12" s="184" t="str">
        <f>入力欄!C40</f>
        <v>2年</v>
      </c>
      <c r="M12" s="184"/>
      <c r="N12" s="184"/>
      <c r="O12" s="286"/>
      <c r="P12" s="286"/>
      <c r="Q12" s="286"/>
      <c r="R12" s="286"/>
      <c r="S12" s="287"/>
      <c r="T12" s="288"/>
      <c r="U12" s="288"/>
      <c r="V12" s="288"/>
      <c r="W12" s="288"/>
      <c r="X12" s="288"/>
      <c r="Y12" s="288"/>
      <c r="Z12" s="288"/>
      <c r="AA12" s="288"/>
      <c r="AB12" s="288"/>
      <c r="AC12" s="289"/>
      <c r="AD12" s="51" t="s">
        <v>110</v>
      </c>
    </row>
    <row r="13" spans="1:46" s="8" customFormat="1" ht="24" customHeight="1">
      <c r="A13" s="173">
        <v>4</v>
      </c>
      <c r="B13" s="173"/>
      <c r="C13" s="290" t="str">
        <f>IF(入力欄!B41="","",入力欄!B41)</f>
        <v>西山 真輝</v>
      </c>
      <c r="D13" s="291"/>
      <c r="E13" s="291"/>
      <c r="F13" s="291"/>
      <c r="G13" s="291"/>
      <c r="H13" s="291"/>
      <c r="I13" s="292" t="str">
        <f>IF(入力欄!G41="","",入力欄!G41)</f>
        <v>玉藻</v>
      </c>
      <c r="J13" s="292"/>
      <c r="K13" s="191"/>
      <c r="L13" s="184" t="str">
        <f>入力欄!C41</f>
        <v>2年</v>
      </c>
      <c r="M13" s="184"/>
      <c r="N13" s="184"/>
      <c r="O13" s="286"/>
      <c r="P13" s="286"/>
      <c r="Q13" s="286"/>
      <c r="R13" s="286"/>
      <c r="S13" s="287"/>
      <c r="T13" s="288"/>
      <c r="U13" s="288"/>
      <c r="V13" s="288"/>
      <c r="W13" s="288"/>
      <c r="X13" s="288"/>
      <c r="Y13" s="288"/>
      <c r="Z13" s="288"/>
      <c r="AA13" s="288"/>
      <c r="AB13" s="288"/>
      <c r="AC13" s="289"/>
      <c r="AD13" s="51" t="s">
        <v>111</v>
      </c>
      <c r="AL13" s="164" t="s">
        <v>118</v>
      </c>
      <c r="AM13" s="164"/>
      <c r="AN13" s="164"/>
      <c r="AO13" s="164"/>
    </row>
    <row r="14" spans="1:46" s="8" customFormat="1" ht="24" customHeight="1" thickBot="1">
      <c r="A14" s="173">
        <v>5</v>
      </c>
      <c r="B14" s="173"/>
      <c r="C14" s="290" t="str">
        <f>IF(入力欄!B42="","",入力欄!B42)</f>
        <v>中山 晴矢</v>
      </c>
      <c r="D14" s="291"/>
      <c r="E14" s="291"/>
      <c r="F14" s="291"/>
      <c r="G14" s="291"/>
      <c r="H14" s="291"/>
      <c r="I14" s="292" t="str">
        <f>IF(入力欄!G42="","",入力欄!G42)</f>
        <v>木太</v>
      </c>
      <c r="J14" s="292"/>
      <c r="K14" s="191"/>
      <c r="L14" s="184" t="str">
        <f>入力欄!C42</f>
        <v>2年</v>
      </c>
      <c r="M14" s="184"/>
      <c r="N14" s="184"/>
      <c r="O14" s="286"/>
      <c r="P14" s="286"/>
      <c r="Q14" s="286"/>
      <c r="R14" s="286"/>
      <c r="S14" s="287"/>
      <c r="T14" s="288"/>
      <c r="U14" s="288"/>
      <c r="V14" s="288"/>
      <c r="W14" s="288"/>
      <c r="X14" s="288"/>
      <c r="Y14" s="288"/>
      <c r="Z14" s="288"/>
      <c r="AA14" s="288"/>
      <c r="AB14" s="288"/>
      <c r="AC14" s="289"/>
      <c r="AD14" s="51" t="s">
        <v>112</v>
      </c>
      <c r="AL14" s="165"/>
      <c r="AM14" s="165"/>
      <c r="AN14" s="165"/>
      <c r="AO14" s="165"/>
    </row>
    <row r="15" spans="1:46" s="8" customFormat="1" ht="24" customHeight="1">
      <c r="A15" s="173">
        <v>6</v>
      </c>
      <c r="B15" s="173"/>
      <c r="C15" s="290" t="str">
        <f>IF(入力欄!B43="","",入力欄!B43)</f>
        <v>小松 聖奈</v>
      </c>
      <c r="D15" s="291"/>
      <c r="E15" s="291"/>
      <c r="F15" s="291"/>
      <c r="G15" s="291"/>
      <c r="H15" s="291"/>
      <c r="I15" s="292" t="str">
        <f>IF(入力欄!G43="","",入力欄!G43)</f>
        <v>玉藻</v>
      </c>
      <c r="J15" s="292"/>
      <c r="K15" s="191"/>
      <c r="L15" s="184" t="str">
        <f>IF(入力欄!C43="","",入力欄!C43)</f>
        <v>2年</v>
      </c>
      <c r="M15" s="184"/>
      <c r="N15" s="184"/>
      <c r="O15" s="286"/>
      <c r="P15" s="286"/>
      <c r="Q15" s="286"/>
      <c r="R15" s="286"/>
      <c r="S15" s="287"/>
      <c r="T15" s="288"/>
      <c r="U15" s="288"/>
      <c r="V15" s="288"/>
      <c r="W15" s="288"/>
      <c r="X15" s="288"/>
      <c r="Y15" s="288"/>
      <c r="Z15" s="288"/>
      <c r="AA15" s="288"/>
      <c r="AB15" s="288"/>
      <c r="AC15" s="289"/>
      <c r="AD15" s="51" t="s">
        <v>113</v>
      </c>
      <c r="AK15" s="52" t="s">
        <v>119</v>
      </c>
      <c r="AL15" s="53"/>
      <c r="AM15" s="53"/>
      <c r="AN15" s="53"/>
      <c r="AO15" s="53"/>
      <c r="AP15" s="53"/>
      <c r="AQ15" s="53"/>
      <c r="AR15" s="53"/>
      <c r="AS15" s="53"/>
      <c r="AT15" s="54"/>
    </row>
    <row r="16" spans="1:46" s="8" customFormat="1" ht="24" customHeight="1">
      <c r="A16" s="173">
        <v>7</v>
      </c>
      <c r="B16" s="173"/>
      <c r="C16" s="290" t="str">
        <f>IF(入力欄!B44="","",入力欄!B44)</f>
        <v>片岡 大二</v>
      </c>
      <c r="D16" s="291"/>
      <c r="E16" s="291"/>
      <c r="F16" s="291"/>
      <c r="G16" s="291"/>
      <c r="H16" s="291"/>
      <c r="I16" s="292" t="str">
        <f>IF(入力欄!G44="","",入力欄!G44)</f>
        <v>玉藻</v>
      </c>
      <c r="J16" s="292"/>
      <c r="K16" s="191"/>
      <c r="L16" s="184" t="str">
        <f>IF(入力欄!C44="","",入力欄!C44)</f>
        <v>2年</v>
      </c>
      <c r="M16" s="184"/>
      <c r="N16" s="184"/>
      <c r="O16" s="286"/>
      <c r="P16" s="286"/>
      <c r="Q16" s="286"/>
      <c r="R16" s="286"/>
      <c r="S16" s="287"/>
      <c r="T16" s="288"/>
      <c r="U16" s="288"/>
      <c r="V16" s="288"/>
      <c r="W16" s="288"/>
      <c r="X16" s="288"/>
      <c r="Y16" s="288"/>
      <c r="Z16" s="288"/>
      <c r="AA16" s="288"/>
      <c r="AB16" s="288"/>
      <c r="AC16" s="289"/>
      <c r="AD16" s="51" t="s">
        <v>114</v>
      </c>
      <c r="AK16" s="55" t="s">
        <v>120</v>
      </c>
      <c r="AL16" s="56"/>
      <c r="AM16" s="56"/>
      <c r="AN16" s="56"/>
      <c r="AO16" s="56"/>
      <c r="AP16" s="56"/>
      <c r="AQ16" s="56"/>
      <c r="AR16" s="56"/>
      <c r="AS16" s="56"/>
      <c r="AT16" s="57"/>
    </row>
    <row r="17" spans="1:61" s="8" customFormat="1" ht="24" customHeight="1">
      <c r="A17" s="173">
        <v>8</v>
      </c>
      <c r="B17" s="173"/>
      <c r="C17" s="290" t="str">
        <f>IF(入力欄!B45="","",入力欄!B45)</f>
        <v>高木 滉翔</v>
      </c>
      <c r="D17" s="291"/>
      <c r="E17" s="291"/>
      <c r="F17" s="291"/>
      <c r="G17" s="291"/>
      <c r="H17" s="291"/>
      <c r="I17" s="292" t="str">
        <f>IF(入力欄!G45="","",入力欄!G45)</f>
        <v>木太</v>
      </c>
      <c r="J17" s="292"/>
      <c r="K17" s="191"/>
      <c r="L17" s="184" t="str">
        <f>IF(入力欄!C45="","",入力欄!C45)</f>
        <v>2年</v>
      </c>
      <c r="M17" s="184"/>
      <c r="N17" s="184"/>
      <c r="O17" s="286"/>
      <c r="P17" s="286"/>
      <c r="Q17" s="286"/>
      <c r="R17" s="286"/>
      <c r="S17" s="287"/>
      <c r="T17" s="288"/>
      <c r="U17" s="288"/>
      <c r="V17" s="288"/>
      <c r="W17" s="288"/>
      <c r="X17" s="288"/>
      <c r="Y17" s="288"/>
      <c r="Z17" s="288"/>
      <c r="AA17" s="288"/>
      <c r="AB17" s="288"/>
      <c r="AC17" s="289"/>
      <c r="AD17" s="51" t="s">
        <v>115</v>
      </c>
      <c r="AK17" s="55" t="s">
        <v>121</v>
      </c>
      <c r="AL17" s="56"/>
      <c r="AM17" s="56"/>
      <c r="AN17" s="56"/>
      <c r="AO17" s="56"/>
      <c r="AP17" s="56"/>
      <c r="AQ17" s="56"/>
      <c r="AR17" s="56"/>
      <c r="AS17" s="56"/>
      <c r="AT17" s="57"/>
    </row>
    <row r="18" spans="1:61" s="8" customFormat="1" ht="24" customHeight="1">
      <c r="A18" s="173">
        <v>9</v>
      </c>
      <c r="B18" s="173"/>
      <c r="C18" s="290" t="str">
        <f>IF(入力欄!B46="","",入力欄!B46)</f>
        <v>小笠原 良介</v>
      </c>
      <c r="D18" s="291"/>
      <c r="E18" s="291"/>
      <c r="F18" s="291"/>
      <c r="G18" s="291"/>
      <c r="H18" s="291"/>
      <c r="I18" s="292" t="str">
        <f>IF(入力欄!G46="","",入力欄!G46)</f>
        <v>木太</v>
      </c>
      <c r="J18" s="292"/>
      <c r="K18" s="191"/>
      <c r="L18" s="184" t="str">
        <f>IF(入力欄!C46="","",入力欄!C46)</f>
        <v>2年</v>
      </c>
      <c r="M18" s="184"/>
      <c r="N18" s="184"/>
      <c r="O18" s="286"/>
      <c r="P18" s="286"/>
      <c r="Q18" s="286"/>
      <c r="R18" s="286"/>
      <c r="S18" s="287"/>
      <c r="T18" s="288"/>
      <c r="U18" s="288"/>
      <c r="V18" s="288"/>
      <c r="W18" s="288"/>
      <c r="X18" s="288"/>
      <c r="Y18" s="288"/>
      <c r="Z18" s="288"/>
      <c r="AA18" s="288"/>
      <c r="AB18" s="288"/>
      <c r="AC18" s="289"/>
      <c r="AD18" s="51" t="s">
        <v>116</v>
      </c>
      <c r="AK18" s="55" t="s">
        <v>122</v>
      </c>
      <c r="AL18" s="56"/>
      <c r="AM18" s="56"/>
      <c r="AN18" s="56"/>
      <c r="AO18" s="56"/>
      <c r="AP18" s="56"/>
      <c r="AQ18" s="56"/>
      <c r="AR18" s="56"/>
      <c r="AS18" s="56"/>
      <c r="AT18" s="57"/>
    </row>
    <row r="19" spans="1:61" s="8" customFormat="1" ht="24" customHeight="1">
      <c r="A19" s="173">
        <v>10</v>
      </c>
      <c r="B19" s="173"/>
      <c r="C19" s="290" t="str">
        <f>IF(入力欄!B47="","",入力欄!B47)</f>
        <v>宮脇 柚月</v>
      </c>
      <c r="D19" s="291"/>
      <c r="E19" s="291"/>
      <c r="F19" s="291"/>
      <c r="G19" s="291"/>
      <c r="H19" s="291"/>
      <c r="I19" s="292" t="str">
        <f>IF(入力欄!G47="","",入力欄!G47)</f>
        <v>木太</v>
      </c>
      <c r="J19" s="292"/>
      <c r="K19" s="191"/>
      <c r="L19" s="184" t="str">
        <f>IF(入力欄!C47="","",入力欄!C47)</f>
        <v>2年</v>
      </c>
      <c r="M19" s="184"/>
      <c r="N19" s="184"/>
      <c r="O19" s="286"/>
      <c r="P19" s="286"/>
      <c r="Q19" s="286"/>
      <c r="R19" s="286"/>
      <c r="S19" s="287"/>
      <c r="T19" s="288"/>
      <c r="U19" s="288"/>
      <c r="V19" s="288"/>
      <c r="W19" s="288"/>
      <c r="X19" s="288"/>
      <c r="Y19" s="288"/>
      <c r="Z19" s="288"/>
      <c r="AA19" s="288"/>
      <c r="AB19" s="288"/>
      <c r="AC19" s="289"/>
      <c r="AD19" s="51" t="s">
        <v>117</v>
      </c>
      <c r="AK19" s="55" t="s">
        <v>123</v>
      </c>
      <c r="AL19" s="56"/>
      <c r="AM19" s="56"/>
      <c r="AN19" s="56"/>
      <c r="AO19" s="56"/>
      <c r="AP19" s="56"/>
      <c r="AQ19" s="56"/>
      <c r="AR19" s="56"/>
      <c r="AS19" s="56"/>
      <c r="AT19" s="57"/>
    </row>
    <row r="20" spans="1:61" s="8" customFormat="1" ht="24" customHeight="1">
      <c r="A20" s="173">
        <v>11</v>
      </c>
      <c r="B20" s="173"/>
      <c r="C20" s="290" t="str">
        <f>IF(入力欄!B48="","",入力欄!B48)</f>
        <v>橋本 康佑</v>
      </c>
      <c r="D20" s="291"/>
      <c r="E20" s="291"/>
      <c r="F20" s="291"/>
      <c r="G20" s="291"/>
      <c r="H20" s="291"/>
      <c r="I20" s="292" t="str">
        <f>IF(入力欄!G48="","",入力欄!G48)</f>
        <v>木太</v>
      </c>
      <c r="J20" s="292"/>
      <c r="K20" s="191"/>
      <c r="L20" s="184" t="str">
        <f>IF(入力欄!C48="","",入力欄!C48)</f>
        <v>2年</v>
      </c>
      <c r="M20" s="184"/>
      <c r="N20" s="184"/>
      <c r="O20" s="286"/>
      <c r="P20" s="286"/>
      <c r="Q20" s="286"/>
      <c r="R20" s="286"/>
      <c r="S20" s="287"/>
      <c r="T20" s="288"/>
      <c r="U20" s="288"/>
      <c r="V20" s="288"/>
      <c r="W20" s="288"/>
      <c r="X20" s="288"/>
      <c r="Y20" s="288"/>
      <c r="Z20" s="288"/>
      <c r="AA20" s="288"/>
      <c r="AB20" s="288"/>
      <c r="AC20" s="289"/>
      <c r="AK20" s="55" t="s">
        <v>124</v>
      </c>
      <c r="AL20" s="56"/>
      <c r="AM20" s="56"/>
      <c r="AN20" s="56"/>
      <c r="AO20" s="56"/>
      <c r="AP20" s="56"/>
      <c r="AQ20" s="56"/>
      <c r="AR20" s="56"/>
      <c r="AS20" s="56"/>
      <c r="AT20" s="57"/>
    </row>
    <row r="21" spans="1:61" s="8" customFormat="1" ht="24" customHeight="1">
      <c r="A21" s="173">
        <v>12</v>
      </c>
      <c r="B21" s="173"/>
      <c r="C21" s="290" t="str">
        <f>IF(入力欄!B49="","",入力欄!B49)</f>
        <v>大原 真優</v>
      </c>
      <c r="D21" s="291"/>
      <c r="E21" s="291"/>
      <c r="F21" s="291"/>
      <c r="G21" s="291"/>
      <c r="H21" s="291"/>
      <c r="I21" s="292" t="str">
        <f>IF(入力欄!G49="","",入力欄!G49)</f>
        <v>玉藻</v>
      </c>
      <c r="J21" s="292"/>
      <c r="K21" s="191"/>
      <c r="L21" s="184" t="str">
        <f>IF(入力欄!C49="","",入力欄!C49)</f>
        <v>2年</v>
      </c>
      <c r="M21" s="184"/>
      <c r="N21" s="184"/>
      <c r="O21" s="286"/>
      <c r="P21" s="286"/>
      <c r="Q21" s="286"/>
      <c r="R21" s="286"/>
      <c r="S21" s="287"/>
      <c r="T21" s="288"/>
      <c r="U21" s="288"/>
      <c r="V21" s="288"/>
      <c r="W21" s="288"/>
      <c r="X21" s="288"/>
      <c r="Y21" s="288"/>
      <c r="Z21" s="288"/>
      <c r="AA21" s="288"/>
      <c r="AB21" s="288"/>
      <c r="AC21" s="289"/>
      <c r="AK21" s="55" t="s">
        <v>125</v>
      </c>
      <c r="AL21" s="56"/>
      <c r="AM21" s="56"/>
      <c r="AN21" s="56"/>
      <c r="AO21" s="56"/>
      <c r="AP21" s="56"/>
      <c r="AQ21" s="56"/>
      <c r="AR21" s="56"/>
      <c r="AS21" s="56"/>
      <c r="AT21" s="57"/>
    </row>
    <row r="22" spans="1:61" s="8" customFormat="1" ht="24" customHeight="1" thickBot="1">
      <c r="A22" s="173">
        <v>13</v>
      </c>
      <c r="B22" s="173"/>
      <c r="C22" s="290" t="str">
        <f>IF(入力欄!B50="","",入力欄!B50)</f>
        <v>中柄 詩音</v>
      </c>
      <c r="D22" s="291"/>
      <c r="E22" s="291"/>
      <c r="F22" s="291"/>
      <c r="G22" s="291"/>
      <c r="H22" s="291"/>
      <c r="I22" s="292" t="str">
        <f>IF(入力欄!G50="","",入力欄!G50)</f>
        <v>木太</v>
      </c>
      <c r="J22" s="292"/>
      <c r="K22" s="191"/>
      <c r="L22" s="184" t="str">
        <f>IF(入力欄!C50="","",入力欄!C50)</f>
        <v>2年</v>
      </c>
      <c r="M22" s="184"/>
      <c r="N22" s="184"/>
      <c r="O22" s="286"/>
      <c r="P22" s="286"/>
      <c r="Q22" s="286"/>
      <c r="R22" s="286"/>
      <c r="S22" s="287"/>
      <c r="T22" s="288"/>
      <c r="U22" s="288"/>
      <c r="V22" s="288"/>
      <c r="W22" s="288"/>
      <c r="X22" s="288"/>
      <c r="Y22" s="288"/>
      <c r="Z22" s="288"/>
      <c r="AA22" s="288"/>
      <c r="AB22" s="288"/>
      <c r="AC22" s="289"/>
      <c r="AK22" s="58" t="s">
        <v>126</v>
      </c>
      <c r="AL22" s="59"/>
      <c r="AM22" s="59"/>
      <c r="AN22" s="59"/>
      <c r="AO22" s="59"/>
      <c r="AP22" s="59"/>
      <c r="AQ22" s="59"/>
      <c r="AR22" s="59"/>
      <c r="AS22" s="59"/>
      <c r="AT22" s="60"/>
    </row>
    <row r="23" spans="1:61" s="8" customFormat="1" ht="24" customHeight="1">
      <c r="A23" s="173">
        <v>14</v>
      </c>
      <c r="B23" s="173"/>
      <c r="C23" s="290" t="str">
        <f>IF(入力欄!B51="","",入力欄!B51)</f>
        <v>鶴身 桜助</v>
      </c>
      <c r="D23" s="291"/>
      <c r="E23" s="291"/>
      <c r="F23" s="291"/>
      <c r="G23" s="291"/>
      <c r="H23" s="291"/>
      <c r="I23" s="292" t="str">
        <f>IF(入力欄!G51="","",入力欄!G51)</f>
        <v>玉藻</v>
      </c>
      <c r="J23" s="292"/>
      <c r="K23" s="191"/>
      <c r="L23" s="184" t="str">
        <f>IF(入力欄!C51="","",入力欄!C51)</f>
        <v>2年</v>
      </c>
      <c r="M23" s="184"/>
      <c r="N23" s="184"/>
      <c r="O23" s="286"/>
      <c r="P23" s="286"/>
      <c r="Q23" s="286"/>
      <c r="R23" s="286"/>
      <c r="S23" s="287"/>
      <c r="T23" s="288"/>
      <c r="U23" s="288"/>
      <c r="V23" s="288"/>
      <c r="W23" s="288"/>
      <c r="X23" s="288"/>
      <c r="Y23" s="288"/>
      <c r="Z23" s="288"/>
      <c r="AA23" s="288"/>
      <c r="AB23" s="288"/>
      <c r="AC23" s="289"/>
      <c r="AK23" s="8" t="s">
        <v>127</v>
      </c>
      <c r="AL23" s="62"/>
      <c r="AM23" s="62"/>
      <c r="AN23" s="62"/>
      <c r="AO23" s="62"/>
      <c r="AP23" s="62"/>
      <c r="AQ23" s="62"/>
      <c r="AR23" s="62"/>
      <c r="AS23" s="62"/>
      <c r="AT23" s="62"/>
    </row>
    <row r="24" spans="1:61" s="8" customFormat="1" ht="24" customHeight="1">
      <c r="A24" s="173">
        <v>15</v>
      </c>
      <c r="B24" s="173"/>
      <c r="C24" s="290" t="str">
        <f>IF(入力欄!B52="","",入力欄!B52)</f>
        <v>松原 成到</v>
      </c>
      <c r="D24" s="291"/>
      <c r="E24" s="291"/>
      <c r="F24" s="291"/>
      <c r="G24" s="291"/>
      <c r="H24" s="291"/>
      <c r="I24" s="292" t="str">
        <f>IF(入力欄!G52="","",入力欄!G52)</f>
        <v>木太</v>
      </c>
      <c r="J24" s="292"/>
      <c r="K24" s="191"/>
      <c r="L24" s="184" t="str">
        <f>IF(入力欄!C52="","",入力欄!C52)</f>
        <v>2年</v>
      </c>
      <c r="M24" s="184"/>
      <c r="N24" s="184"/>
      <c r="O24" s="286"/>
      <c r="P24" s="286"/>
      <c r="Q24" s="286"/>
      <c r="R24" s="286"/>
      <c r="S24" s="287"/>
      <c r="T24" s="288"/>
      <c r="U24" s="288"/>
      <c r="V24" s="288"/>
      <c r="W24" s="288"/>
      <c r="X24" s="288"/>
      <c r="Y24" s="288"/>
      <c r="Z24" s="288"/>
      <c r="AA24" s="288"/>
      <c r="AB24" s="288"/>
      <c r="AC24" s="289"/>
      <c r="AK24" s="62"/>
      <c r="AL24" s="62"/>
      <c r="AM24" s="62"/>
      <c r="AN24" s="62"/>
      <c r="AO24" s="62"/>
      <c r="AP24" s="62"/>
      <c r="AQ24" s="62"/>
      <c r="AR24" s="62"/>
      <c r="AS24" s="62"/>
      <c r="AT24" s="62"/>
    </row>
    <row r="25" spans="1:61" s="8" customFormat="1" ht="7.5" customHeight="1">
      <c r="A25" s="43"/>
      <c r="B25" s="43"/>
      <c r="C25" s="47"/>
      <c r="D25" s="47"/>
      <c r="E25" s="47"/>
      <c r="F25" s="47"/>
      <c r="G25" s="47"/>
      <c r="H25" s="47"/>
      <c r="I25" s="47"/>
      <c r="J25" s="47"/>
      <c r="K25" s="47"/>
      <c r="L25" s="47"/>
      <c r="M25" s="47"/>
      <c r="N25" s="47"/>
      <c r="O25" s="43"/>
      <c r="P25" s="43"/>
      <c r="Q25" s="43"/>
      <c r="R25" s="43"/>
      <c r="S25" s="63"/>
      <c r="T25" s="63"/>
      <c r="U25" s="63"/>
      <c r="V25" s="63"/>
      <c r="W25" s="63"/>
      <c r="X25" s="63"/>
      <c r="Y25" s="63"/>
      <c r="Z25" s="63"/>
      <c r="AA25" s="63"/>
      <c r="AB25" s="63"/>
      <c r="AC25" s="64"/>
    </row>
    <row r="26" spans="1:61" s="8" customFormat="1" ht="24" customHeight="1">
      <c r="A26" s="173" t="s">
        <v>104</v>
      </c>
      <c r="B26" s="173"/>
      <c r="C26" s="173" t="s">
        <v>128</v>
      </c>
      <c r="D26" s="173"/>
      <c r="E26" s="173"/>
      <c r="F26" s="173"/>
      <c r="G26" s="173"/>
      <c r="H26" s="173"/>
      <c r="I26" s="173"/>
      <c r="J26" s="173"/>
      <c r="K26" s="173"/>
      <c r="L26" s="173" t="s">
        <v>129</v>
      </c>
      <c r="M26" s="173"/>
      <c r="N26" s="173"/>
      <c r="O26" s="173" t="s">
        <v>105</v>
      </c>
      <c r="P26" s="173"/>
      <c r="Q26" s="173"/>
      <c r="R26" s="173"/>
      <c r="S26" s="188" t="s">
        <v>106</v>
      </c>
      <c r="T26" s="210"/>
      <c r="U26" s="210"/>
      <c r="V26" s="210"/>
      <c r="W26" s="210"/>
      <c r="X26" s="210"/>
      <c r="Y26" s="210"/>
      <c r="Z26" s="210"/>
      <c r="AA26" s="210"/>
      <c r="AB26" s="210"/>
      <c r="AC26" s="211"/>
      <c r="BI26" s="8" t="str">
        <f>入力欄!B13</f>
        <v>木塲 達人</v>
      </c>
    </row>
    <row r="27" spans="1:61" s="8" customFormat="1" ht="24" customHeight="1">
      <c r="A27" s="173">
        <v>1</v>
      </c>
      <c r="B27" s="173"/>
      <c r="C27" s="284"/>
      <c r="D27" s="284"/>
      <c r="E27" s="284"/>
      <c r="F27" s="284"/>
      <c r="G27" s="284"/>
      <c r="H27" s="284"/>
      <c r="I27" s="284"/>
      <c r="J27" s="284"/>
      <c r="K27" s="284"/>
      <c r="L27" s="285"/>
      <c r="M27" s="285"/>
      <c r="N27" s="285"/>
      <c r="O27" s="286"/>
      <c r="P27" s="286"/>
      <c r="Q27" s="286"/>
      <c r="R27" s="286"/>
      <c r="S27" s="287"/>
      <c r="T27" s="288"/>
      <c r="U27" s="288"/>
      <c r="V27" s="288"/>
      <c r="W27" s="288"/>
      <c r="X27" s="288"/>
      <c r="Y27" s="288"/>
      <c r="Z27" s="288"/>
      <c r="AA27" s="288"/>
      <c r="AB27" s="288"/>
      <c r="AC27" s="289"/>
      <c r="BI27" s="8" t="str">
        <f>入力欄!B15</f>
        <v>藤原 悟</v>
      </c>
    </row>
    <row r="28" spans="1:61" s="8" customFormat="1" ht="24" customHeight="1">
      <c r="A28" s="173">
        <v>2</v>
      </c>
      <c r="B28" s="173"/>
      <c r="C28" s="284"/>
      <c r="D28" s="284"/>
      <c r="E28" s="284"/>
      <c r="F28" s="284"/>
      <c r="G28" s="284"/>
      <c r="H28" s="284"/>
      <c r="I28" s="284"/>
      <c r="J28" s="284"/>
      <c r="K28" s="284"/>
      <c r="L28" s="285"/>
      <c r="M28" s="285"/>
      <c r="N28" s="285"/>
      <c r="O28" s="286"/>
      <c r="P28" s="286"/>
      <c r="Q28" s="286"/>
      <c r="R28" s="286"/>
      <c r="S28" s="287"/>
      <c r="T28" s="288"/>
      <c r="U28" s="288"/>
      <c r="V28" s="288"/>
      <c r="W28" s="288"/>
      <c r="X28" s="288"/>
      <c r="Y28" s="288"/>
      <c r="Z28" s="288"/>
      <c r="AA28" s="288"/>
      <c r="AB28" s="288"/>
      <c r="AC28" s="289"/>
      <c r="BI28" s="8" t="str">
        <f>入力欄!B21</f>
        <v>藤原 悟</v>
      </c>
    </row>
    <row r="29" spans="1:61" s="8" customFormat="1" ht="24" customHeight="1">
      <c r="A29" s="173">
        <v>3</v>
      </c>
      <c r="B29" s="173"/>
      <c r="C29" s="284"/>
      <c r="D29" s="284"/>
      <c r="E29" s="284"/>
      <c r="F29" s="284"/>
      <c r="G29" s="284"/>
      <c r="H29" s="284"/>
      <c r="I29" s="284"/>
      <c r="J29" s="284"/>
      <c r="K29" s="284"/>
      <c r="L29" s="285"/>
      <c r="M29" s="285"/>
      <c r="N29" s="285"/>
      <c r="O29" s="286"/>
      <c r="P29" s="286"/>
      <c r="Q29" s="286"/>
      <c r="R29" s="286"/>
      <c r="S29" s="287"/>
      <c r="T29" s="288"/>
      <c r="U29" s="288"/>
      <c r="V29" s="288"/>
      <c r="W29" s="288"/>
      <c r="X29" s="288"/>
      <c r="Y29" s="288"/>
      <c r="Z29" s="288"/>
      <c r="AA29" s="288"/>
      <c r="AB29" s="288"/>
      <c r="AC29" s="289"/>
      <c r="BI29" s="8" t="str">
        <f>入力欄!B26</f>
        <v>田中 美保</v>
      </c>
    </row>
    <row r="30" spans="1:61" s="8" customFormat="1" ht="24" customHeight="1">
      <c r="A30" s="173">
        <v>4</v>
      </c>
      <c r="B30" s="173"/>
      <c r="C30" s="284"/>
      <c r="D30" s="284"/>
      <c r="E30" s="284"/>
      <c r="F30" s="284"/>
      <c r="G30" s="284"/>
      <c r="H30" s="284"/>
      <c r="I30" s="284"/>
      <c r="J30" s="284"/>
      <c r="K30" s="284"/>
      <c r="L30" s="285"/>
      <c r="M30" s="285"/>
      <c r="N30" s="285"/>
      <c r="O30" s="286"/>
      <c r="P30" s="286"/>
      <c r="Q30" s="286"/>
      <c r="R30" s="286"/>
      <c r="S30" s="287"/>
      <c r="T30" s="288"/>
      <c r="U30" s="288"/>
      <c r="V30" s="288"/>
      <c r="W30" s="288"/>
      <c r="X30" s="288"/>
      <c r="Y30" s="288"/>
      <c r="Z30" s="288"/>
      <c r="AA30" s="288"/>
      <c r="AB30" s="288"/>
      <c r="AC30" s="289"/>
      <c r="BI30" s="8" t="str">
        <f>入力欄!B31</f>
        <v>秋山 陽斗</v>
      </c>
    </row>
    <row r="31" spans="1:61" s="8" customFormat="1" ht="24" customHeight="1">
      <c r="A31" s="173">
        <v>5</v>
      </c>
      <c r="B31" s="173"/>
      <c r="C31" s="284"/>
      <c r="D31" s="284"/>
      <c r="E31" s="284"/>
      <c r="F31" s="284"/>
      <c r="G31" s="284"/>
      <c r="H31" s="284"/>
      <c r="I31" s="284"/>
      <c r="J31" s="284"/>
      <c r="K31" s="284"/>
      <c r="L31" s="285"/>
      <c r="M31" s="285"/>
      <c r="N31" s="285"/>
      <c r="O31" s="286"/>
      <c r="P31" s="286"/>
      <c r="Q31" s="286"/>
      <c r="R31" s="286"/>
      <c r="S31" s="287"/>
      <c r="T31" s="288"/>
      <c r="U31" s="288"/>
      <c r="V31" s="288"/>
      <c r="W31" s="288"/>
      <c r="X31" s="288"/>
      <c r="Y31" s="288"/>
      <c r="Z31" s="288"/>
      <c r="AA31" s="288"/>
      <c r="AB31" s="288"/>
      <c r="AC31" s="289"/>
      <c r="AD31" s="61"/>
      <c r="AO31" s="62"/>
      <c r="AP31" s="62"/>
      <c r="AQ31" s="62"/>
      <c r="AR31" s="62"/>
      <c r="AS31" s="62"/>
      <c r="AT31" s="62"/>
      <c r="BI31" s="8" t="str">
        <f>入力欄!B12</f>
        <v>間島 浩</v>
      </c>
    </row>
    <row r="32" spans="1:61" s="8" customFormat="1" ht="9" customHeight="1">
      <c r="AD32" s="97"/>
      <c r="AO32" s="62"/>
      <c r="AP32" s="62"/>
      <c r="AQ32" s="62"/>
      <c r="AR32" s="62"/>
      <c r="AS32" s="62"/>
      <c r="AT32" s="62"/>
      <c r="BI32" s="8" t="str">
        <f>入力欄!E12</f>
        <v>○○　○○</v>
      </c>
    </row>
    <row r="33" spans="1:66" s="8" customFormat="1" ht="18" customHeight="1">
      <c r="A33" s="225" t="s">
        <v>133</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40"/>
      <c r="AE33" s="40"/>
      <c r="AF33" s="40"/>
      <c r="AG33" s="40"/>
      <c r="AH33" s="40"/>
      <c r="AI33" s="40"/>
      <c r="AJ33" s="40"/>
      <c r="AK33" s="40"/>
      <c r="AL33" s="40"/>
      <c r="AM33" s="40"/>
      <c r="AN33" s="40"/>
      <c r="AO33" s="40"/>
      <c r="AP33" s="40"/>
      <c r="AQ33" s="40"/>
      <c r="AR33" s="40"/>
      <c r="AS33" s="40"/>
      <c r="AT33" s="40"/>
    </row>
    <row r="34" spans="1:66" s="8" customFormat="1" ht="21" customHeight="1">
      <c r="A34" s="226" t="str">
        <f>入力欄!C1&amp;"長 殿"</f>
        <v>香川県中学校体育連盟長 殿</v>
      </c>
      <c r="B34" s="226"/>
      <c r="C34" s="226"/>
      <c r="D34" s="226"/>
      <c r="E34" s="226"/>
      <c r="F34" s="226"/>
      <c r="G34" s="226"/>
      <c r="H34" s="226"/>
      <c r="I34" s="226"/>
      <c r="J34" s="226"/>
      <c r="K34" s="226"/>
      <c r="L34" s="40"/>
      <c r="M34" s="40"/>
      <c r="N34" s="40"/>
      <c r="O34" s="40"/>
      <c r="P34" s="40"/>
      <c r="Q34" s="40"/>
      <c r="R34" s="227">
        <f ca="1">入力欄!B3</f>
        <v>2020</v>
      </c>
      <c r="S34" s="227"/>
      <c r="T34" s="227"/>
      <c r="U34" s="65" t="s">
        <v>62</v>
      </c>
      <c r="V34" s="22">
        <f ca="1">入力欄!B4</f>
        <v>8</v>
      </c>
      <c r="W34" s="65" t="s">
        <v>63</v>
      </c>
      <c r="X34" s="22">
        <f ca="1">入力欄!B5</f>
        <v>9</v>
      </c>
      <c r="Y34" s="65" t="s">
        <v>64</v>
      </c>
      <c r="Z34" s="40"/>
      <c r="AD34" s="97"/>
      <c r="AE34" s="62"/>
      <c r="AF34" s="62"/>
      <c r="AG34" s="62"/>
      <c r="AH34" s="62"/>
      <c r="AI34" s="62"/>
      <c r="AJ34" s="62"/>
      <c r="AK34" s="62"/>
      <c r="AL34" s="62"/>
      <c r="AM34" s="62"/>
      <c r="AN34" s="62"/>
      <c r="AO34" s="62"/>
      <c r="AP34" s="62"/>
      <c r="AQ34" s="62"/>
      <c r="AR34" s="62"/>
      <c r="AS34" s="62"/>
      <c r="AT34" s="62"/>
    </row>
    <row r="35" spans="1:66" s="8" customFormat="1" ht="21" customHeight="1">
      <c r="A35" s="226"/>
      <c r="B35" s="226"/>
      <c r="C35" s="226"/>
      <c r="D35" s="226"/>
      <c r="E35" s="226"/>
      <c r="F35" s="226"/>
      <c r="G35" s="226"/>
      <c r="H35" s="226"/>
      <c r="I35" s="226"/>
      <c r="J35" s="226"/>
      <c r="K35" s="226"/>
      <c r="L35" s="66"/>
      <c r="M35" s="66"/>
      <c r="N35" s="66"/>
      <c r="Y35" s="40"/>
      <c r="Z35" s="40"/>
      <c r="AA35" s="40"/>
      <c r="AB35" s="40"/>
      <c r="AC35" s="98"/>
      <c r="AD35" s="97"/>
      <c r="AE35" s="62"/>
      <c r="AF35" s="62"/>
      <c r="AG35" s="62"/>
      <c r="AH35" s="62"/>
      <c r="AI35" s="62"/>
      <c r="AJ35" s="62"/>
      <c r="AK35" s="62"/>
      <c r="AL35" s="62"/>
      <c r="AM35" s="62"/>
      <c r="AN35" s="62"/>
      <c r="AO35" s="62"/>
      <c r="AP35" s="62"/>
      <c r="AQ35" s="62"/>
      <c r="AR35" s="62"/>
      <c r="AS35" s="62"/>
      <c r="AT35" s="62"/>
    </row>
    <row r="36" spans="1:66" s="8" customFormat="1" ht="21" customHeight="1">
      <c r="A36" s="41"/>
      <c r="F36" s="223" t="str">
        <f>IF(入力欄!$E$7="","",入力欄!E7)</f>
        <v>高松市立木太中学校</v>
      </c>
      <c r="G36" s="223"/>
      <c r="H36" s="223"/>
      <c r="I36" s="223"/>
      <c r="J36" s="223"/>
      <c r="K36" s="223"/>
      <c r="L36" s="223"/>
      <c r="M36" s="223"/>
      <c r="N36" s="223"/>
      <c r="O36" s="40"/>
      <c r="Q36" s="223" t="str">
        <f>入力欄!B7</f>
        <v>高松市立玉藻中学校</v>
      </c>
      <c r="R36" s="223"/>
      <c r="S36" s="223"/>
      <c r="T36" s="223"/>
      <c r="U36" s="223"/>
      <c r="V36" s="223"/>
      <c r="W36" s="223"/>
      <c r="X36" s="223"/>
      <c r="Y36" s="223"/>
      <c r="Z36" s="17"/>
      <c r="AA36" s="40"/>
      <c r="AB36" s="40"/>
      <c r="AC36" s="98"/>
      <c r="AD36" s="97"/>
      <c r="AE36" s="62"/>
      <c r="AF36" s="62"/>
      <c r="AG36" s="62"/>
      <c r="AH36" s="62"/>
      <c r="AI36" s="62"/>
      <c r="AJ36" s="62"/>
      <c r="AK36" s="62"/>
      <c r="AL36" s="62"/>
      <c r="AM36" s="62"/>
      <c r="AN36" s="62"/>
      <c r="AO36" s="62"/>
      <c r="AP36" s="62"/>
      <c r="AQ36" s="62"/>
      <c r="AR36" s="62"/>
      <c r="AS36" s="62"/>
      <c r="AT36" s="62"/>
    </row>
    <row r="37" spans="1:66" s="8" customFormat="1" ht="21" customHeight="1">
      <c r="G37" s="224" t="str">
        <f>IF(入力欄!E12="","",入力欄!E12)</f>
        <v>○○　○○</v>
      </c>
      <c r="H37" s="224"/>
      <c r="I37" s="224"/>
      <c r="J37" s="224"/>
      <c r="K37" s="224"/>
      <c r="L37" s="224"/>
      <c r="M37" s="224"/>
      <c r="N37" s="224"/>
      <c r="P37" s="222" t="str">
        <f>IF(入力欄!E6="","","印")</f>
        <v/>
      </c>
      <c r="Q37" s="222"/>
      <c r="R37" s="224" t="str">
        <f>入力欄!B12</f>
        <v>間島 浩</v>
      </c>
      <c r="S37" s="224"/>
      <c r="T37" s="224"/>
      <c r="U37" s="224"/>
      <c r="V37" s="224"/>
      <c r="W37" s="224"/>
      <c r="X37" s="224"/>
      <c r="Y37" s="224"/>
      <c r="Z37" s="10"/>
      <c r="AA37" s="222" t="s">
        <v>65</v>
      </c>
      <c r="AB37" s="222"/>
      <c r="AD37" s="40"/>
      <c r="AE37" s="40"/>
      <c r="AF37" s="40"/>
      <c r="AG37" s="40"/>
      <c r="AH37" s="40"/>
      <c r="AI37" s="40"/>
      <c r="AP37" s="40"/>
      <c r="AQ37" s="40"/>
      <c r="AR37" s="40"/>
      <c r="AS37" s="40"/>
      <c r="AT37" s="40"/>
      <c r="BI37" s="40" t="s">
        <v>130</v>
      </c>
      <c r="BJ37" s="40" t="s">
        <v>131</v>
      </c>
      <c r="BK37" s="40" t="s">
        <v>55</v>
      </c>
      <c r="BL37" s="40" t="s">
        <v>132</v>
      </c>
      <c r="BM37" s="40" t="s">
        <v>58</v>
      </c>
      <c r="BN37" s="40" t="s">
        <v>59</v>
      </c>
    </row>
    <row r="38" spans="1:66" s="8" customFormat="1" ht="5.25" customHeight="1">
      <c r="A38"/>
      <c r="B38"/>
      <c r="C38"/>
      <c r="D38"/>
      <c r="E38"/>
      <c r="F38"/>
      <c r="G38"/>
      <c r="H38"/>
      <c r="I38"/>
      <c r="J38"/>
      <c r="K38"/>
      <c r="L38"/>
      <c r="M38"/>
      <c r="N38"/>
      <c r="O38"/>
      <c r="P38"/>
      <c r="Q38"/>
      <c r="R38"/>
      <c r="S38"/>
      <c r="T38"/>
      <c r="U38"/>
      <c r="V38"/>
      <c r="W38"/>
      <c r="X38"/>
      <c r="Y38"/>
      <c r="Z38"/>
      <c r="AA38"/>
      <c r="AB38"/>
      <c r="AC38"/>
      <c r="AD38" s="40"/>
      <c r="AE38" s="40"/>
      <c r="AF38" s="40"/>
      <c r="AG38" s="40"/>
      <c r="AH38" s="40"/>
      <c r="AI38" s="40"/>
      <c r="AJ38" s="40"/>
      <c r="AK38" s="40"/>
      <c r="AL38" s="40"/>
      <c r="AM38" s="40"/>
      <c r="AN38" s="40"/>
      <c r="AO38" s="40"/>
      <c r="AP38" s="40"/>
      <c r="AQ38" s="40"/>
      <c r="AR38" s="40"/>
      <c r="AS38" s="40"/>
      <c r="AT38" s="40"/>
    </row>
    <row r="39" spans="1:66" s="8" customFormat="1" ht="18" customHeight="1">
      <c r="A39"/>
      <c r="B39"/>
      <c r="C39"/>
      <c r="D39"/>
      <c r="E39"/>
      <c r="F39"/>
      <c r="G39"/>
      <c r="H39"/>
      <c r="I39"/>
      <c r="J39"/>
      <c r="K39"/>
      <c r="L39"/>
      <c r="M39"/>
      <c r="N39"/>
      <c r="O39"/>
      <c r="P39"/>
      <c r="Q39"/>
      <c r="R39"/>
      <c r="S39"/>
      <c r="T39"/>
      <c r="U39"/>
      <c r="V39"/>
      <c r="W39"/>
      <c r="X39"/>
      <c r="Y39"/>
      <c r="Z39"/>
      <c r="AA39"/>
      <c r="AB39"/>
      <c r="AC39"/>
      <c r="AD39" s="40"/>
      <c r="AE39" s="40"/>
      <c r="AF39" s="40"/>
      <c r="AG39" s="40"/>
      <c r="AH39" s="40"/>
      <c r="AI39" s="40"/>
      <c r="AJ39" s="40"/>
      <c r="AK39" s="40"/>
      <c r="AL39" s="40"/>
      <c r="AM39" s="40"/>
      <c r="AN39" s="40"/>
      <c r="AO39" s="40"/>
      <c r="AP39" s="40"/>
      <c r="AQ39" s="40"/>
      <c r="AR39" s="40"/>
      <c r="AS39" s="40"/>
      <c r="AT39" s="40"/>
    </row>
    <row r="40" spans="1:66" s="8" customFormat="1" ht="18" customHeight="1">
      <c r="A40"/>
      <c r="B40"/>
      <c r="C40"/>
      <c r="D40"/>
      <c r="E40"/>
      <c r="F40"/>
      <c r="G40"/>
      <c r="H40"/>
      <c r="I40"/>
      <c r="J40"/>
      <c r="K40"/>
      <c r="L40"/>
      <c r="M40"/>
      <c r="N40"/>
      <c r="O40"/>
      <c r="P40"/>
      <c r="Q40"/>
      <c r="R40"/>
      <c r="S40"/>
      <c r="T40"/>
      <c r="U40"/>
      <c r="V40"/>
      <c r="W40"/>
      <c r="X40"/>
      <c r="Y40"/>
      <c r="Z40"/>
      <c r="AA40"/>
      <c r="AB40"/>
      <c r="AC40"/>
      <c r="AD40" s="40"/>
      <c r="AE40" s="40"/>
      <c r="AF40" s="40"/>
      <c r="AG40" s="40"/>
      <c r="AH40" s="40"/>
      <c r="AI40" s="40"/>
      <c r="AJ40" s="40"/>
      <c r="AK40" s="40"/>
      <c r="AL40" s="40"/>
      <c r="AM40" s="40"/>
      <c r="AN40" s="40"/>
      <c r="AO40" s="40"/>
      <c r="AP40" s="40"/>
      <c r="AQ40" s="40"/>
      <c r="AR40" s="40"/>
      <c r="AS40" s="40"/>
      <c r="AT40" s="40"/>
    </row>
    <row r="41" spans="1:66" s="8" customFormat="1" ht="18" customHeight="1">
      <c r="A41"/>
      <c r="B41"/>
      <c r="C41"/>
      <c r="D41"/>
      <c r="E41"/>
      <c r="F41"/>
      <c r="G41"/>
      <c r="H41"/>
      <c r="I41"/>
      <c r="J41"/>
      <c r="K41"/>
      <c r="L41"/>
      <c r="M41"/>
      <c r="N41"/>
      <c r="O41"/>
      <c r="P41"/>
      <c r="Q41"/>
      <c r="R41"/>
      <c r="S41"/>
      <c r="T41"/>
      <c r="U41"/>
      <c r="V41"/>
      <c r="W41"/>
      <c r="X41"/>
      <c r="Y41"/>
      <c r="Z41"/>
      <c r="AA41"/>
      <c r="AB41"/>
      <c r="AC41"/>
      <c r="AD41" s="40"/>
      <c r="AE41" s="40"/>
      <c r="AF41" s="40"/>
      <c r="AG41" s="40"/>
      <c r="AH41" s="40"/>
      <c r="AI41" s="40"/>
      <c r="AJ41" s="40"/>
      <c r="AK41" s="40"/>
      <c r="AL41" s="40"/>
      <c r="AM41" s="40"/>
      <c r="AN41" s="40"/>
      <c r="AO41" s="40"/>
      <c r="AP41" s="40"/>
      <c r="AQ41" s="40"/>
      <c r="AR41" s="40"/>
      <c r="AS41" s="40"/>
      <c r="AT41" s="40"/>
    </row>
    <row r="42" spans="1:66" s="8" customFormat="1" ht="18" customHeight="1">
      <c r="A42"/>
      <c r="B42"/>
      <c r="C42"/>
      <c r="D42"/>
      <c r="E42"/>
      <c r="F42"/>
      <c r="G42"/>
      <c r="H42"/>
      <c r="I42"/>
      <c r="J42"/>
      <c r="K42"/>
      <c r="L42"/>
      <c r="M42"/>
      <c r="N42"/>
      <c r="O42"/>
      <c r="P42"/>
      <c r="Q42"/>
      <c r="R42"/>
      <c r="S42"/>
      <c r="T42"/>
      <c r="U42"/>
      <c r="V42"/>
      <c r="W42"/>
      <c r="X42"/>
      <c r="Y42"/>
      <c r="Z42"/>
      <c r="AA42"/>
      <c r="AB42"/>
      <c r="AC42"/>
    </row>
    <row r="43" spans="1:66" s="8" customFormat="1" ht="18" customHeight="1">
      <c r="A43"/>
      <c r="B43"/>
      <c r="C43"/>
      <c r="D43"/>
      <c r="E43"/>
      <c r="F43"/>
      <c r="G43"/>
      <c r="H43"/>
      <c r="I43"/>
      <c r="J43"/>
      <c r="K43"/>
      <c r="L43"/>
      <c r="M43"/>
      <c r="N43"/>
      <c r="O43"/>
      <c r="P43"/>
      <c r="Q43"/>
      <c r="R43"/>
      <c r="S43"/>
      <c r="T43"/>
      <c r="U43"/>
      <c r="V43"/>
      <c r="W43"/>
      <c r="X43"/>
      <c r="Y43"/>
      <c r="Z43"/>
      <c r="AA43"/>
      <c r="AB43"/>
      <c r="AC43"/>
    </row>
    <row r="44" spans="1:66" s="8" customFormat="1" ht="18" customHeight="1">
      <c r="A44"/>
      <c r="B44"/>
      <c r="C44"/>
      <c r="D44"/>
      <c r="E44"/>
      <c r="F44"/>
      <c r="G44"/>
      <c r="H44"/>
      <c r="I44"/>
      <c r="J44"/>
      <c r="K44"/>
      <c r="L44"/>
      <c r="M44"/>
      <c r="N44"/>
      <c r="O44"/>
      <c r="P44"/>
      <c r="Q44"/>
      <c r="R44"/>
      <c r="S44"/>
      <c r="T44"/>
      <c r="U44"/>
      <c r="V44"/>
      <c r="W44"/>
      <c r="X44"/>
      <c r="Y44"/>
      <c r="Z44"/>
      <c r="AA44"/>
      <c r="AB44"/>
      <c r="AC44"/>
    </row>
    <row r="45" spans="1:66" s="8" customFormat="1" ht="18" customHeight="1">
      <c r="A45"/>
      <c r="B45"/>
      <c r="C45"/>
      <c r="D45"/>
      <c r="E45"/>
      <c r="F45"/>
      <c r="G45"/>
      <c r="H45"/>
      <c r="I45"/>
      <c r="J45"/>
      <c r="K45"/>
      <c r="L45"/>
      <c r="M45"/>
      <c r="N45"/>
      <c r="O45"/>
      <c r="P45"/>
      <c r="Q45"/>
      <c r="R45"/>
      <c r="S45"/>
      <c r="T45"/>
      <c r="U45"/>
      <c r="V45"/>
      <c r="W45"/>
      <c r="X45"/>
      <c r="Y45"/>
      <c r="Z45"/>
      <c r="AA45"/>
      <c r="AB45"/>
      <c r="AC45"/>
    </row>
    <row r="46" spans="1:66" s="8" customFormat="1" ht="18" customHeight="1">
      <c r="A46"/>
      <c r="B46"/>
      <c r="C46"/>
      <c r="D46"/>
      <c r="E46"/>
      <c r="F46"/>
      <c r="G46"/>
      <c r="H46"/>
      <c r="I46"/>
      <c r="J46"/>
      <c r="K46"/>
      <c r="L46"/>
      <c r="M46"/>
      <c r="N46"/>
      <c r="O46"/>
      <c r="P46"/>
      <c r="Q46"/>
      <c r="R46"/>
      <c r="S46"/>
      <c r="T46"/>
      <c r="U46"/>
      <c r="V46"/>
      <c r="W46"/>
      <c r="X46"/>
      <c r="Y46"/>
      <c r="Z46"/>
      <c r="AA46"/>
      <c r="AB46"/>
      <c r="AC46"/>
    </row>
    <row r="47" spans="1:66" s="8" customFormat="1" ht="18" customHeight="1">
      <c r="A47"/>
      <c r="B47"/>
      <c r="C47"/>
      <c r="D47"/>
      <c r="E47"/>
      <c r="F47"/>
      <c r="G47"/>
      <c r="H47"/>
      <c r="I47"/>
      <c r="J47"/>
      <c r="K47"/>
      <c r="L47"/>
      <c r="M47"/>
      <c r="N47"/>
      <c r="O47"/>
      <c r="P47"/>
      <c r="Q47"/>
      <c r="R47"/>
      <c r="S47"/>
      <c r="T47"/>
      <c r="U47"/>
      <c r="V47"/>
      <c r="W47"/>
      <c r="X47"/>
      <c r="Y47"/>
      <c r="Z47"/>
      <c r="AA47"/>
      <c r="AB47"/>
      <c r="AC47"/>
    </row>
  </sheetData>
  <sheetProtection sheet="1" objects="1" scenarios="1" selectLockedCells="1"/>
  <mergeCells count="146">
    <mergeCell ref="A6:D7"/>
    <mergeCell ref="E6:Q7"/>
    <mergeCell ref="R6:T6"/>
    <mergeCell ref="U6:AC6"/>
    <mergeCell ref="R7:T7"/>
    <mergeCell ref="U7:AC7"/>
    <mergeCell ref="B1:D1"/>
    <mergeCell ref="X3:Z3"/>
    <mergeCell ref="AA3:AC3"/>
    <mergeCell ref="X4:Z4"/>
    <mergeCell ref="AA4:AC4"/>
    <mergeCell ref="A9:B9"/>
    <mergeCell ref="C9:K9"/>
    <mergeCell ref="L9:N9"/>
    <mergeCell ref="O9:R9"/>
    <mergeCell ref="S9:AC9"/>
    <mergeCell ref="A10:B10"/>
    <mergeCell ref="C10:H10"/>
    <mergeCell ref="I10:K10"/>
    <mergeCell ref="L10:N10"/>
    <mergeCell ref="O10:R10"/>
    <mergeCell ref="A12:B12"/>
    <mergeCell ref="C12:H12"/>
    <mergeCell ref="I12:K12"/>
    <mergeCell ref="L12:N12"/>
    <mergeCell ref="O12:R12"/>
    <mergeCell ref="S12:AC12"/>
    <mergeCell ref="S10:AC10"/>
    <mergeCell ref="A11:B11"/>
    <mergeCell ref="C11:H11"/>
    <mergeCell ref="I11:K11"/>
    <mergeCell ref="L11:N11"/>
    <mergeCell ref="O11:R11"/>
    <mergeCell ref="S11:AC11"/>
    <mergeCell ref="A14:B14"/>
    <mergeCell ref="C14:H14"/>
    <mergeCell ref="I14:K14"/>
    <mergeCell ref="L14:N14"/>
    <mergeCell ref="O14:R14"/>
    <mergeCell ref="S14:AC14"/>
    <mergeCell ref="A13:B13"/>
    <mergeCell ref="C13:H13"/>
    <mergeCell ref="I13:K13"/>
    <mergeCell ref="L13:N13"/>
    <mergeCell ref="O13:R13"/>
    <mergeCell ref="S13:AC13"/>
    <mergeCell ref="A16:B16"/>
    <mergeCell ref="C16:H16"/>
    <mergeCell ref="I16:K16"/>
    <mergeCell ref="L16:N16"/>
    <mergeCell ref="O16:R16"/>
    <mergeCell ref="S16:AC16"/>
    <mergeCell ref="A15:B15"/>
    <mergeCell ref="C15:H15"/>
    <mergeCell ref="I15:K15"/>
    <mergeCell ref="L15:N15"/>
    <mergeCell ref="O15:R15"/>
    <mergeCell ref="S15:AC15"/>
    <mergeCell ref="S19:AC19"/>
    <mergeCell ref="A18:B18"/>
    <mergeCell ref="C18:H18"/>
    <mergeCell ref="I18:K18"/>
    <mergeCell ref="L18:N18"/>
    <mergeCell ref="O18:R18"/>
    <mergeCell ref="S18:AC18"/>
    <mergeCell ref="A17:B17"/>
    <mergeCell ref="C17:H17"/>
    <mergeCell ref="I17:K17"/>
    <mergeCell ref="L17:N17"/>
    <mergeCell ref="O17:R17"/>
    <mergeCell ref="S17:AC17"/>
    <mergeCell ref="AL13:AO14"/>
    <mergeCell ref="A22:B22"/>
    <mergeCell ref="C22:H22"/>
    <mergeCell ref="I22:K22"/>
    <mergeCell ref="L22:N22"/>
    <mergeCell ref="O22:R22"/>
    <mergeCell ref="S22:AC22"/>
    <mergeCell ref="A21:B21"/>
    <mergeCell ref="C21:H21"/>
    <mergeCell ref="I21:K21"/>
    <mergeCell ref="L21:N21"/>
    <mergeCell ref="O21:R21"/>
    <mergeCell ref="S21:AC21"/>
    <mergeCell ref="A20:B20"/>
    <mergeCell ref="C20:H20"/>
    <mergeCell ref="I20:K20"/>
    <mergeCell ref="L20:N20"/>
    <mergeCell ref="O20:R20"/>
    <mergeCell ref="S20:AC20"/>
    <mergeCell ref="A19:B19"/>
    <mergeCell ref="C19:H19"/>
    <mergeCell ref="I19:K19"/>
    <mergeCell ref="L19:N19"/>
    <mergeCell ref="O19:R19"/>
    <mergeCell ref="A24:B24"/>
    <mergeCell ref="C24:H24"/>
    <mergeCell ref="I24:K24"/>
    <mergeCell ref="L24:N24"/>
    <mergeCell ref="O24:R24"/>
    <mergeCell ref="S24:AC24"/>
    <mergeCell ref="A23:B23"/>
    <mergeCell ref="C23:H23"/>
    <mergeCell ref="I23:K23"/>
    <mergeCell ref="L23:N23"/>
    <mergeCell ref="O23:R23"/>
    <mergeCell ref="S23:AC23"/>
    <mergeCell ref="A26:B26"/>
    <mergeCell ref="C26:K26"/>
    <mergeCell ref="L26:N26"/>
    <mergeCell ref="O26:R26"/>
    <mergeCell ref="S26:AC26"/>
    <mergeCell ref="A27:B27"/>
    <mergeCell ref="C27:K27"/>
    <mergeCell ref="L27:N27"/>
    <mergeCell ref="O27:R27"/>
    <mergeCell ref="S27:AC27"/>
    <mergeCell ref="A28:B28"/>
    <mergeCell ref="C28:K28"/>
    <mergeCell ref="L28:N28"/>
    <mergeCell ref="O28:R28"/>
    <mergeCell ref="S28:AC28"/>
    <mergeCell ref="A29:B29"/>
    <mergeCell ref="C29:K29"/>
    <mergeCell ref="L29:N29"/>
    <mergeCell ref="O29:R29"/>
    <mergeCell ref="S29:AC29"/>
    <mergeCell ref="A30:B30"/>
    <mergeCell ref="C30:K30"/>
    <mergeCell ref="L30:N30"/>
    <mergeCell ref="O30:R30"/>
    <mergeCell ref="S30:AC30"/>
    <mergeCell ref="A31:B31"/>
    <mergeCell ref="C31:K31"/>
    <mergeCell ref="L31:N31"/>
    <mergeCell ref="O31:R31"/>
    <mergeCell ref="S31:AC31"/>
    <mergeCell ref="A33:AC33"/>
    <mergeCell ref="A34:K35"/>
    <mergeCell ref="R34:T34"/>
    <mergeCell ref="F36:N36"/>
    <mergeCell ref="Q36:Y36"/>
    <mergeCell ref="G37:N37"/>
    <mergeCell ref="P37:Q37"/>
    <mergeCell ref="R37:Y37"/>
    <mergeCell ref="AA37:AB37"/>
  </mergeCells>
  <phoneticPr fontId="1"/>
  <dataValidations count="4">
    <dataValidation type="list" allowBlank="1" showInputMessage="1" showErrorMessage="1" sqref="L27:N31">
      <formula1>$BI$37:$BN$37</formula1>
    </dataValidation>
    <dataValidation type="list" allowBlank="1" showInputMessage="1" showErrorMessage="1" sqref="O27:R31 O10:R25">
      <formula1>$AQ$9</formula1>
    </dataValidation>
    <dataValidation imeMode="on" allowBlank="1" showInputMessage="1" showErrorMessage="1" sqref="S10:AC24 S27:AC31"/>
    <dataValidation type="list" imeMode="on" allowBlank="1" showInputMessage="1" showErrorMessage="1" sqref="C27:K31">
      <formula1>$BI$26:$BI$32</formula1>
    </dataValidation>
  </dataValidations>
  <pageMargins left="0.70866141732283505" right="0.70866141732283505" top="0.74803149606299202" bottom="0.74803149606299202" header="0.31496062992126" footer="0.31496062992126"/>
  <pageSetup paperSize="9" orientation="portrait"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57"/>
  <sheetViews>
    <sheetView workbookViewId="0">
      <selection activeCell="B2" sqref="B2:D2"/>
    </sheetView>
  </sheetViews>
  <sheetFormatPr defaultColWidth="9" defaultRowHeight="13.5"/>
  <cols>
    <col min="1" max="1" width="2.25" style="8" customWidth="1"/>
    <col min="2" max="2" width="10.75" style="8" customWidth="1"/>
    <col min="3" max="3" width="6.75" style="8" customWidth="1"/>
    <col min="4" max="10" width="9" style="8"/>
    <col min="11" max="11" width="2.25" style="8" customWidth="1"/>
    <col min="12" max="15" width="4" style="8" customWidth="1"/>
    <col min="16" max="16384" width="9" style="8"/>
  </cols>
  <sheetData>
    <row r="1" spans="2:12">
      <c r="I1" s="303">
        <f ca="1">TODAY()</f>
        <v>44052</v>
      </c>
      <c r="J1" s="303"/>
      <c r="L1" s="8" t="s">
        <v>134</v>
      </c>
    </row>
    <row r="2" spans="2:12">
      <c r="B2" s="302" t="s">
        <v>135</v>
      </c>
      <c r="C2" s="302"/>
      <c r="D2" s="302"/>
      <c r="L2" s="8" t="s">
        <v>136</v>
      </c>
    </row>
    <row r="3" spans="2:12">
      <c r="B3" s="8" t="s">
        <v>137</v>
      </c>
    </row>
    <row r="4" spans="2:12">
      <c r="J4" s="67" t="str">
        <f>B2</f>
        <v>○○立○○中学校</v>
      </c>
      <c r="L4" s="8" t="s">
        <v>138</v>
      </c>
    </row>
    <row r="5" spans="2:12">
      <c r="J5" s="67" t="s">
        <v>139</v>
      </c>
    </row>
    <row r="6" spans="2:12">
      <c r="I6" s="304" t="s">
        <v>140</v>
      </c>
      <c r="J6" s="304"/>
      <c r="L6" s="8" t="s">
        <v>141</v>
      </c>
    </row>
    <row r="7" spans="2:12">
      <c r="I7" s="304" t="s">
        <v>142</v>
      </c>
      <c r="J7" s="304"/>
    </row>
    <row r="9" spans="2:12">
      <c r="B9" s="294" t="s">
        <v>143</v>
      </c>
      <c r="C9" s="294"/>
      <c r="D9" s="294"/>
      <c r="E9" s="294"/>
      <c r="F9" s="294"/>
      <c r="G9" s="294"/>
      <c r="H9" s="294"/>
      <c r="I9" s="294"/>
      <c r="J9" s="294"/>
    </row>
    <row r="11" spans="2:12" ht="13.5" customHeight="1">
      <c r="B11" s="283" t="s">
        <v>285</v>
      </c>
      <c r="C11" s="283"/>
      <c r="D11" s="283"/>
      <c r="E11" s="283"/>
      <c r="F11" s="283"/>
      <c r="G11" s="283"/>
      <c r="H11" s="283"/>
      <c r="I11" s="283"/>
      <c r="J11" s="283"/>
      <c r="L11" s="8" t="s">
        <v>298</v>
      </c>
    </row>
    <row r="12" spans="2:12">
      <c r="B12" s="283"/>
      <c r="C12" s="283"/>
      <c r="D12" s="283"/>
      <c r="E12" s="283"/>
      <c r="F12" s="283"/>
      <c r="G12" s="283"/>
      <c r="H12" s="283"/>
      <c r="I12" s="283"/>
      <c r="J12" s="283"/>
    </row>
    <row r="13" spans="2:12">
      <c r="B13" s="283"/>
      <c r="C13" s="283"/>
      <c r="D13" s="283"/>
      <c r="E13" s="283"/>
      <c r="F13" s="283"/>
      <c r="G13" s="283"/>
      <c r="H13" s="283"/>
      <c r="I13" s="283"/>
      <c r="J13" s="283"/>
    </row>
    <row r="14" spans="2:12">
      <c r="B14" s="283"/>
      <c r="C14" s="283"/>
      <c r="D14" s="283"/>
      <c r="E14" s="283"/>
      <c r="F14" s="283"/>
      <c r="G14" s="283"/>
      <c r="H14" s="283"/>
      <c r="I14" s="283"/>
      <c r="J14" s="283"/>
    </row>
    <row r="15" spans="2:12">
      <c r="B15" s="283"/>
      <c r="C15" s="283"/>
      <c r="D15" s="283"/>
      <c r="E15" s="283"/>
      <c r="F15" s="283"/>
      <c r="G15" s="283"/>
      <c r="H15" s="283"/>
      <c r="I15" s="283"/>
      <c r="J15" s="283"/>
    </row>
    <row r="16" spans="2:12">
      <c r="B16" s="283"/>
      <c r="C16" s="283"/>
      <c r="D16" s="283"/>
      <c r="E16" s="283"/>
      <c r="F16" s="283"/>
      <c r="G16" s="283"/>
      <c r="H16" s="283"/>
      <c r="I16" s="283"/>
      <c r="J16" s="283"/>
    </row>
    <row r="17" spans="2:15">
      <c r="B17" s="283" t="str">
        <f>"　各大会主催者から出されている下記の個人情報の取扱について確認していただき、『個人情報の配慮事項』に必要事項を記入して"&amp;L18&amp;"月"&amp;N18&amp;"日までに各顧問へ提出してください。"</f>
        <v>　各大会主催者から出されている下記の個人情報の取扱について確認していただき、『個人情報の配慮事項』に必要事項を記入して○月△日までに各顧問へ提出してください。</v>
      </c>
      <c r="C17" s="283"/>
      <c r="D17" s="283"/>
      <c r="E17" s="283"/>
      <c r="F17" s="283"/>
      <c r="G17" s="283"/>
      <c r="H17" s="283"/>
      <c r="I17" s="283"/>
      <c r="J17" s="283"/>
      <c r="L17" s="8" t="s">
        <v>288</v>
      </c>
    </row>
    <row r="18" spans="2:15">
      <c r="B18" s="283"/>
      <c r="C18" s="283"/>
      <c r="D18" s="283"/>
      <c r="E18" s="283"/>
      <c r="F18" s="283"/>
      <c r="G18" s="283"/>
      <c r="H18" s="283"/>
      <c r="I18" s="283"/>
      <c r="J18" s="283"/>
      <c r="L18" s="305" t="s">
        <v>289</v>
      </c>
      <c r="M18" s="8" t="s">
        <v>286</v>
      </c>
      <c r="N18" s="305" t="s">
        <v>290</v>
      </c>
      <c r="O18" s="8" t="s">
        <v>287</v>
      </c>
    </row>
    <row r="20" spans="2:15">
      <c r="F20" s="68" t="s">
        <v>144</v>
      </c>
    </row>
    <row r="22" spans="2:15">
      <c r="B22" s="8" t="s">
        <v>145</v>
      </c>
    </row>
    <row r="23" spans="2:15">
      <c r="B23" s="8" t="s">
        <v>119</v>
      </c>
    </row>
    <row r="24" spans="2:15">
      <c r="B24" s="8" t="s">
        <v>120</v>
      </c>
    </row>
    <row r="25" spans="2:15" ht="7.5" customHeight="1"/>
    <row r="26" spans="2:15">
      <c r="B26" s="8" t="s">
        <v>146</v>
      </c>
    </row>
    <row r="27" spans="2:15">
      <c r="B27" s="8" t="s">
        <v>147</v>
      </c>
    </row>
    <row r="28" spans="2:15">
      <c r="B28" s="8" t="s">
        <v>148</v>
      </c>
    </row>
    <row r="29" spans="2:15">
      <c r="B29" s="8" t="s">
        <v>149</v>
      </c>
    </row>
    <row r="30" spans="2:15">
      <c r="B30" s="8" t="s">
        <v>150</v>
      </c>
    </row>
    <row r="31" spans="2:15">
      <c r="B31" s="8" t="s">
        <v>151</v>
      </c>
    </row>
    <row r="32" spans="2:15">
      <c r="B32" s="8" t="s">
        <v>152</v>
      </c>
    </row>
    <row r="33" spans="1:11">
      <c r="B33" s="8" t="s">
        <v>153</v>
      </c>
    </row>
    <row r="34" spans="1:11">
      <c r="B34" s="8" t="s">
        <v>154</v>
      </c>
    </row>
    <row r="35" spans="1:11">
      <c r="B35" s="8" t="s">
        <v>155</v>
      </c>
    </row>
    <row r="36" spans="1:11">
      <c r="B36" s="8" t="s">
        <v>156</v>
      </c>
    </row>
    <row r="37" spans="1:11">
      <c r="B37" s="8" t="s">
        <v>157</v>
      </c>
    </row>
    <row r="39" spans="1:11" ht="14.25" thickBot="1">
      <c r="A39" s="69"/>
      <c r="B39" s="69"/>
      <c r="C39" s="69"/>
      <c r="D39" s="69"/>
      <c r="E39" s="69"/>
      <c r="F39" s="294" t="s">
        <v>158</v>
      </c>
      <c r="G39" s="69"/>
      <c r="H39" s="69"/>
      <c r="I39" s="69"/>
      <c r="J39" s="69"/>
      <c r="K39" s="69"/>
    </row>
    <row r="40" spans="1:11">
      <c r="F40" s="294"/>
    </row>
    <row r="41" spans="1:11" ht="17.25">
      <c r="B41" s="70" t="s">
        <v>159</v>
      </c>
      <c r="F41" s="68"/>
    </row>
    <row r="42" spans="1:11" ht="9" customHeight="1">
      <c r="F42" s="68"/>
    </row>
    <row r="43" spans="1:11" ht="21" customHeight="1">
      <c r="A43" s="295" t="s">
        <v>160</v>
      </c>
      <c r="B43" s="295"/>
      <c r="C43" s="295"/>
      <c r="D43" s="295"/>
      <c r="E43" s="295"/>
      <c r="F43" s="295"/>
      <c r="G43" s="295"/>
      <c r="H43" s="295"/>
      <c r="I43" s="295"/>
      <c r="J43" s="295"/>
      <c r="K43" s="295"/>
    </row>
    <row r="44" spans="1:11" ht="7.5" customHeight="1"/>
    <row r="45" spans="1:11" ht="18" thickBot="1">
      <c r="B45" s="8" t="s">
        <v>161</v>
      </c>
      <c r="G45" s="71" t="s">
        <v>162</v>
      </c>
      <c r="H45" s="71" t="str">
        <f ca="1">入力欄!B3&amp;"年"</f>
        <v>2020年</v>
      </c>
      <c r="I45" s="71" t="s">
        <v>63</v>
      </c>
      <c r="J45" s="71" t="s">
        <v>64</v>
      </c>
    </row>
    <row r="46" spans="1:11" ht="14.25" thickBot="1">
      <c r="B46" s="72" t="s">
        <v>163</v>
      </c>
      <c r="C46" s="296" t="s">
        <v>164</v>
      </c>
      <c r="D46" s="269"/>
      <c r="E46" s="269"/>
      <c r="F46" s="269"/>
      <c r="G46" s="269"/>
      <c r="H46" s="269"/>
      <c r="I46" s="269"/>
      <c r="J46" s="270"/>
    </row>
    <row r="47" spans="1:11" ht="22.5" customHeight="1" thickBot="1">
      <c r="B47" s="73"/>
      <c r="C47" s="74" t="s">
        <v>165</v>
      </c>
      <c r="D47" s="75"/>
      <c r="E47" s="75"/>
      <c r="F47" s="75"/>
      <c r="G47" s="75"/>
      <c r="H47" s="75"/>
      <c r="I47" s="75"/>
      <c r="J47" s="76"/>
    </row>
    <row r="48" spans="1:11" ht="22.5" customHeight="1">
      <c r="B48" s="77"/>
      <c r="C48" s="78" t="s">
        <v>166</v>
      </c>
      <c r="D48" s="79" t="s">
        <v>167</v>
      </c>
      <c r="E48" s="79"/>
      <c r="F48" s="79"/>
      <c r="G48" s="79"/>
      <c r="H48" s="79"/>
      <c r="I48" s="79"/>
      <c r="J48" s="80"/>
    </row>
    <row r="49" spans="2:10" ht="22.5" customHeight="1">
      <c r="B49" s="81"/>
      <c r="C49" s="43" t="s">
        <v>168</v>
      </c>
      <c r="D49" s="56" t="s">
        <v>169</v>
      </c>
      <c r="E49" s="56"/>
      <c r="F49" s="56"/>
      <c r="G49" s="56"/>
      <c r="H49" s="56"/>
      <c r="I49" s="56"/>
      <c r="J49" s="57"/>
    </row>
    <row r="50" spans="2:10" ht="22.5" customHeight="1">
      <c r="B50" s="82"/>
      <c r="C50" s="39" t="s">
        <v>170</v>
      </c>
      <c r="D50" s="83" t="s">
        <v>171</v>
      </c>
      <c r="E50" s="83"/>
      <c r="F50" s="83"/>
      <c r="G50" s="83"/>
      <c r="H50" s="83"/>
      <c r="I50" s="83"/>
      <c r="J50" s="84"/>
    </row>
    <row r="51" spans="2:10" ht="22.5" customHeight="1">
      <c r="B51" s="81"/>
      <c r="C51" s="43" t="s">
        <v>172</v>
      </c>
      <c r="D51" s="56" t="s">
        <v>173</v>
      </c>
      <c r="E51" s="56"/>
      <c r="F51" s="56"/>
      <c r="G51" s="56"/>
      <c r="H51" s="56"/>
      <c r="I51" s="56"/>
      <c r="J51" s="57"/>
    </row>
    <row r="52" spans="2:10" ht="22.5" customHeight="1">
      <c r="B52" s="82"/>
      <c r="C52" s="39" t="s">
        <v>174</v>
      </c>
      <c r="D52" s="83" t="s">
        <v>175</v>
      </c>
      <c r="E52" s="83"/>
      <c r="F52" s="83"/>
      <c r="G52" s="83"/>
      <c r="H52" s="83"/>
      <c r="I52" s="83"/>
      <c r="J52" s="84"/>
    </row>
    <row r="53" spans="2:10" ht="22.5" customHeight="1">
      <c r="B53" s="81"/>
      <c r="C53" s="43" t="s">
        <v>176</v>
      </c>
      <c r="D53" s="56" t="s">
        <v>177</v>
      </c>
      <c r="E53" s="56"/>
      <c r="F53" s="56"/>
      <c r="G53" s="56"/>
      <c r="H53" s="56"/>
      <c r="I53" s="56"/>
      <c r="J53" s="57"/>
    </row>
    <row r="54" spans="2:10" ht="22.5" customHeight="1">
      <c r="B54" s="82"/>
      <c r="C54" s="39" t="s">
        <v>178</v>
      </c>
      <c r="D54" s="83" t="s">
        <v>179</v>
      </c>
      <c r="E54" s="83"/>
      <c r="F54" s="83"/>
      <c r="G54" s="83"/>
      <c r="H54" s="83"/>
      <c r="I54" s="83"/>
      <c r="J54" s="84"/>
    </row>
    <row r="55" spans="2:10" ht="22.5" customHeight="1">
      <c r="B55" s="81"/>
      <c r="C55" s="43" t="s">
        <v>180</v>
      </c>
      <c r="D55" s="56" t="s">
        <v>181</v>
      </c>
      <c r="E55" s="56"/>
      <c r="F55" s="56"/>
      <c r="G55" s="56"/>
      <c r="H55" s="56"/>
      <c r="I55" s="56"/>
      <c r="J55" s="57"/>
    </row>
    <row r="56" spans="2:10" ht="22.5" customHeight="1" thickBot="1">
      <c r="B56" s="85"/>
      <c r="C56" s="86" t="s">
        <v>182</v>
      </c>
      <c r="D56" s="87" t="s">
        <v>183</v>
      </c>
      <c r="E56" s="87"/>
      <c r="F56" s="87"/>
      <c r="G56" s="87"/>
      <c r="H56" s="87"/>
      <c r="I56" s="87"/>
      <c r="J56" s="88"/>
    </row>
    <row r="57" spans="2:10" ht="7.5" customHeight="1"/>
  </sheetData>
  <sheetProtection sheet="1" objects="1" scenarios="1" selectLockedCells="1"/>
  <mergeCells count="10">
    <mergeCell ref="F39:F40"/>
    <mergeCell ref="A43:K43"/>
    <mergeCell ref="C46:J46"/>
    <mergeCell ref="I1:J1"/>
    <mergeCell ref="B2:D2"/>
    <mergeCell ref="I6:J6"/>
    <mergeCell ref="I7:J7"/>
    <mergeCell ref="B9:J9"/>
    <mergeCell ref="B11:J16"/>
    <mergeCell ref="B17:J18"/>
  </mergeCells>
  <phoneticPr fontId="1"/>
  <pageMargins left="0.70866141732283472" right="0.7086614173228347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6"/>
  <sheetViews>
    <sheetView showGridLines="0" workbookViewId="0">
      <selection activeCell="Q8" sqref="Q8"/>
    </sheetView>
  </sheetViews>
  <sheetFormatPr defaultColWidth="8.875" defaultRowHeight="13.5"/>
  <cols>
    <col min="1" max="1" width="1" style="132" customWidth="1"/>
    <col min="2" max="21" width="3.375" style="132" customWidth="1"/>
    <col min="22" max="22" width="1.375" style="132" customWidth="1"/>
    <col min="23" max="206" width="8.875" style="132"/>
    <col min="207" max="207" width="1.25" style="132" customWidth="1"/>
    <col min="208" max="208" width="3.25" style="132" customWidth="1"/>
    <col min="209" max="210" width="2.875" style="132" customWidth="1"/>
    <col min="211" max="211" width="3.25" style="132" customWidth="1"/>
    <col min="212" max="212" width="0.375" style="132" customWidth="1"/>
    <col min="213" max="213" width="3.25" style="132" customWidth="1"/>
    <col min="214" max="215" width="2.875" style="132" customWidth="1"/>
    <col min="216" max="216" width="3.25" style="132" customWidth="1"/>
    <col min="217" max="217" width="0.375" style="132" customWidth="1"/>
    <col min="218" max="218" width="3.25" style="132" customWidth="1"/>
    <col min="219" max="220" width="2.875" style="132" customWidth="1"/>
    <col min="221" max="221" width="3.25" style="132" customWidth="1"/>
    <col min="222" max="222" width="0.375" style="132" customWidth="1"/>
    <col min="223" max="223" width="3.25" style="132" customWidth="1"/>
    <col min="224" max="225" width="2.875" style="132" customWidth="1"/>
    <col min="226" max="226" width="3.25" style="132" customWidth="1"/>
    <col min="227" max="227" width="1.25" style="132" customWidth="1"/>
    <col min="228" max="228" width="1" style="132" customWidth="1"/>
    <col min="229" max="233" width="3.375" style="132" customWidth="1"/>
    <col min="234" max="238" width="3" style="132" customWidth="1"/>
    <col min="239" max="239" width="3.375" style="132" customWidth="1"/>
    <col min="240" max="243" width="3" style="132" customWidth="1"/>
    <col min="244" max="244" width="3.375" style="132" customWidth="1"/>
    <col min="245" max="248" width="3" style="132" customWidth="1"/>
    <col min="249" max="249" width="1.375" style="132" customWidth="1"/>
    <col min="250" max="462" width="8.875" style="132"/>
    <col min="463" max="463" width="1.25" style="132" customWidth="1"/>
    <col min="464" max="464" width="3.25" style="132" customWidth="1"/>
    <col min="465" max="466" width="2.875" style="132" customWidth="1"/>
    <col min="467" max="467" width="3.25" style="132" customWidth="1"/>
    <col min="468" max="468" width="0.375" style="132" customWidth="1"/>
    <col min="469" max="469" width="3.25" style="132" customWidth="1"/>
    <col min="470" max="471" width="2.875" style="132" customWidth="1"/>
    <col min="472" max="472" width="3.25" style="132" customWidth="1"/>
    <col min="473" max="473" width="0.375" style="132" customWidth="1"/>
    <col min="474" max="474" width="3.25" style="132" customWidth="1"/>
    <col min="475" max="476" width="2.875" style="132" customWidth="1"/>
    <col min="477" max="477" width="3.25" style="132" customWidth="1"/>
    <col min="478" max="478" width="0.375" style="132" customWidth="1"/>
    <col min="479" max="479" width="3.25" style="132" customWidth="1"/>
    <col min="480" max="481" width="2.875" style="132" customWidth="1"/>
    <col min="482" max="482" width="3.25" style="132" customWidth="1"/>
    <col min="483" max="483" width="1.25" style="132" customWidth="1"/>
    <col min="484" max="484" width="1" style="132" customWidth="1"/>
    <col min="485" max="489" width="3.375" style="132" customWidth="1"/>
    <col min="490" max="494" width="3" style="132" customWidth="1"/>
    <col min="495" max="495" width="3.375" style="132" customWidth="1"/>
    <col min="496" max="499" width="3" style="132" customWidth="1"/>
    <col min="500" max="500" width="3.375" style="132" customWidth="1"/>
    <col min="501" max="504" width="3" style="132" customWidth="1"/>
    <col min="505" max="505" width="1.375" style="132" customWidth="1"/>
    <col min="506" max="718" width="8.875" style="132"/>
    <col min="719" max="719" width="1.25" style="132" customWidth="1"/>
    <col min="720" max="720" width="3.25" style="132" customWidth="1"/>
    <col min="721" max="722" width="2.875" style="132" customWidth="1"/>
    <col min="723" max="723" width="3.25" style="132" customWidth="1"/>
    <col min="724" max="724" width="0.375" style="132" customWidth="1"/>
    <col min="725" max="725" width="3.25" style="132" customWidth="1"/>
    <col min="726" max="727" width="2.875" style="132" customWidth="1"/>
    <col min="728" max="728" width="3.25" style="132" customWidth="1"/>
    <col min="729" max="729" width="0.375" style="132" customWidth="1"/>
    <col min="730" max="730" width="3.25" style="132" customWidth="1"/>
    <col min="731" max="732" width="2.875" style="132" customWidth="1"/>
    <col min="733" max="733" width="3.25" style="132" customWidth="1"/>
    <col min="734" max="734" width="0.375" style="132" customWidth="1"/>
    <col min="735" max="735" width="3.25" style="132" customWidth="1"/>
    <col min="736" max="737" width="2.875" style="132" customWidth="1"/>
    <col min="738" max="738" width="3.25" style="132" customWidth="1"/>
    <col min="739" max="739" width="1.25" style="132" customWidth="1"/>
    <col min="740" max="740" width="1" style="132" customWidth="1"/>
    <col min="741" max="745" width="3.375" style="132" customWidth="1"/>
    <col min="746" max="750" width="3" style="132" customWidth="1"/>
    <col min="751" max="751" width="3.375" style="132" customWidth="1"/>
    <col min="752" max="755" width="3" style="132" customWidth="1"/>
    <col min="756" max="756" width="3.375" style="132" customWidth="1"/>
    <col min="757" max="760" width="3" style="132" customWidth="1"/>
    <col min="761" max="761" width="1.375" style="132" customWidth="1"/>
    <col min="762" max="974" width="8.875" style="132"/>
    <col min="975" max="975" width="1.25" style="132" customWidth="1"/>
    <col min="976" max="976" width="3.25" style="132" customWidth="1"/>
    <col min="977" max="978" width="2.875" style="132" customWidth="1"/>
    <col min="979" max="979" width="3.25" style="132" customWidth="1"/>
    <col min="980" max="980" width="0.375" style="132" customWidth="1"/>
    <col min="981" max="981" width="3.25" style="132" customWidth="1"/>
    <col min="982" max="983" width="2.875" style="132" customWidth="1"/>
    <col min="984" max="984" width="3.25" style="132" customWidth="1"/>
    <col min="985" max="985" width="0.375" style="132" customWidth="1"/>
    <col min="986" max="986" width="3.25" style="132" customWidth="1"/>
    <col min="987" max="988" width="2.875" style="132" customWidth="1"/>
    <col min="989" max="989" width="3.25" style="132" customWidth="1"/>
    <col min="990" max="990" width="0.375" style="132" customWidth="1"/>
    <col min="991" max="991" width="3.25" style="132" customWidth="1"/>
    <col min="992" max="993" width="2.875" style="132" customWidth="1"/>
    <col min="994" max="994" width="3.25" style="132" customWidth="1"/>
    <col min="995" max="995" width="1.25" style="132" customWidth="1"/>
    <col min="996" max="996" width="1" style="132" customWidth="1"/>
    <col min="997" max="1001" width="3.375" style="132" customWidth="1"/>
    <col min="1002" max="1006" width="3" style="132" customWidth="1"/>
    <col min="1007" max="1007" width="3.375" style="132" customWidth="1"/>
    <col min="1008" max="1011" width="3" style="132" customWidth="1"/>
    <col min="1012" max="1012" width="3.375" style="132" customWidth="1"/>
    <col min="1013" max="1016" width="3" style="132" customWidth="1"/>
    <col min="1017" max="1017" width="1.375" style="132" customWidth="1"/>
    <col min="1018" max="1230" width="8.875" style="132"/>
    <col min="1231" max="1231" width="1.25" style="132" customWidth="1"/>
    <col min="1232" max="1232" width="3.25" style="132" customWidth="1"/>
    <col min="1233" max="1234" width="2.875" style="132" customWidth="1"/>
    <col min="1235" max="1235" width="3.25" style="132" customWidth="1"/>
    <col min="1236" max="1236" width="0.375" style="132" customWidth="1"/>
    <col min="1237" max="1237" width="3.25" style="132" customWidth="1"/>
    <col min="1238" max="1239" width="2.875" style="132" customWidth="1"/>
    <col min="1240" max="1240" width="3.25" style="132" customWidth="1"/>
    <col min="1241" max="1241" width="0.375" style="132" customWidth="1"/>
    <col min="1242" max="1242" width="3.25" style="132" customWidth="1"/>
    <col min="1243" max="1244" width="2.875" style="132" customWidth="1"/>
    <col min="1245" max="1245" width="3.25" style="132" customWidth="1"/>
    <col min="1246" max="1246" width="0.375" style="132" customWidth="1"/>
    <col min="1247" max="1247" width="3.25" style="132" customWidth="1"/>
    <col min="1248" max="1249" width="2.875" style="132" customWidth="1"/>
    <col min="1250" max="1250" width="3.25" style="132" customWidth="1"/>
    <col min="1251" max="1251" width="1.25" style="132" customWidth="1"/>
    <col min="1252" max="1252" width="1" style="132" customWidth="1"/>
    <col min="1253" max="1257" width="3.375" style="132" customWidth="1"/>
    <col min="1258" max="1262" width="3" style="132" customWidth="1"/>
    <col min="1263" max="1263" width="3.375" style="132" customWidth="1"/>
    <col min="1264" max="1267" width="3" style="132" customWidth="1"/>
    <col min="1268" max="1268" width="3.375" style="132" customWidth="1"/>
    <col min="1269" max="1272" width="3" style="132" customWidth="1"/>
    <col min="1273" max="1273" width="1.375" style="132" customWidth="1"/>
    <col min="1274" max="1486" width="8.875" style="132"/>
    <col min="1487" max="1487" width="1.25" style="132" customWidth="1"/>
    <col min="1488" max="1488" width="3.25" style="132" customWidth="1"/>
    <col min="1489" max="1490" width="2.875" style="132" customWidth="1"/>
    <col min="1491" max="1491" width="3.25" style="132" customWidth="1"/>
    <col min="1492" max="1492" width="0.375" style="132" customWidth="1"/>
    <col min="1493" max="1493" width="3.25" style="132" customWidth="1"/>
    <col min="1494" max="1495" width="2.875" style="132" customWidth="1"/>
    <col min="1496" max="1496" width="3.25" style="132" customWidth="1"/>
    <col min="1497" max="1497" width="0.375" style="132" customWidth="1"/>
    <col min="1498" max="1498" width="3.25" style="132" customWidth="1"/>
    <col min="1499" max="1500" width="2.875" style="132" customWidth="1"/>
    <col min="1501" max="1501" width="3.25" style="132" customWidth="1"/>
    <col min="1502" max="1502" width="0.375" style="132" customWidth="1"/>
    <col min="1503" max="1503" width="3.25" style="132" customWidth="1"/>
    <col min="1504" max="1505" width="2.875" style="132" customWidth="1"/>
    <col min="1506" max="1506" width="3.25" style="132" customWidth="1"/>
    <col min="1507" max="1507" width="1.25" style="132" customWidth="1"/>
    <col min="1508" max="1508" width="1" style="132" customWidth="1"/>
    <col min="1509" max="1513" width="3.375" style="132" customWidth="1"/>
    <col min="1514" max="1518" width="3" style="132" customWidth="1"/>
    <col min="1519" max="1519" width="3.375" style="132" customWidth="1"/>
    <col min="1520" max="1523" width="3" style="132" customWidth="1"/>
    <col min="1524" max="1524" width="3.375" style="132" customWidth="1"/>
    <col min="1525" max="1528" width="3" style="132" customWidth="1"/>
    <col min="1529" max="1529" width="1.375" style="132" customWidth="1"/>
    <col min="1530" max="1742" width="8.875" style="132"/>
    <col min="1743" max="1743" width="1.25" style="132" customWidth="1"/>
    <col min="1744" max="1744" width="3.25" style="132" customWidth="1"/>
    <col min="1745" max="1746" width="2.875" style="132" customWidth="1"/>
    <col min="1747" max="1747" width="3.25" style="132" customWidth="1"/>
    <col min="1748" max="1748" width="0.375" style="132" customWidth="1"/>
    <col min="1749" max="1749" width="3.25" style="132" customWidth="1"/>
    <col min="1750" max="1751" width="2.875" style="132" customWidth="1"/>
    <col min="1752" max="1752" width="3.25" style="132" customWidth="1"/>
    <col min="1753" max="1753" width="0.375" style="132" customWidth="1"/>
    <col min="1754" max="1754" width="3.25" style="132" customWidth="1"/>
    <col min="1755" max="1756" width="2.875" style="132" customWidth="1"/>
    <col min="1757" max="1757" width="3.25" style="132" customWidth="1"/>
    <col min="1758" max="1758" width="0.375" style="132" customWidth="1"/>
    <col min="1759" max="1759" width="3.25" style="132" customWidth="1"/>
    <col min="1760" max="1761" width="2.875" style="132" customWidth="1"/>
    <col min="1762" max="1762" width="3.25" style="132" customWidth="1"/>
    <col min="1763" max="1763" width="1.25" style="132" customWidth="1"/>
    <col min="1764" max="1764" width="1" style="132" customWidth="1"/>
    <col min="1765" max="1769" width="3.375" style="132" customWidth="1"/>
    <col min="1770" max="1774" width="3" style="132" customWidth="1"/>
    <col min="1775" max="1775" width="3.375" style="132" customWidth="1"/>
    <col min="1776" max="1779" width="3" style="132" customWidth="1"/>
    <col min="1780" max="1780" width="3.375" style="132" customWidth="1"/>
    <col min="1781" max="1784" width="3" style="132" customWidth="1"/>
    <col min="1785" max="1785" width="1.375" style="132" customWidth="1"/>
    <col min="1786" max="1998" width="8.875" style="132"/>
    <col min="1999" max="1999" width="1.25" style="132" customWidth="1"/>
    <col min="2000" max="2000" width="3.25" style="132" customWidth="1"/>
    <col min="2001" max="2002" width="2.875" style="132" customWidth="1"/>
    <col min="2003" max="2003" width="3.25" style="132" customWidth="1"/>
    <col min="2004" max="2004" width="0.375" style="132" customWidth="1"/>
    <col min="2005" max="2005" width="3.25" style="132" customWidth="1"/>
    <col min="2006" max="2007" width="2.875" style="132" customWidth="1"/>
    <col min="2008" max="2008" width="3.25" style="132" customWidth="1"/>
    <col min="2009" max="2009" width="0.375" style="132" customWidth="1"/>
    <col min="2010" max="2010" width="3.25" style="132" customWidth="1"/>
    <col min="2011" max="2012" width="2.875" style="132" customWidth="1"/>
    <col min="2013" max="2013" width="3.25" style="132" customWidth="1"/>
    <col min="2014" max="2014" width="0.375" style="132" customWidth="1"/>
    <col min="2015" max="2015" width="3.25" style="132" customWidth="1"/>
    <col min="2016" max="2017" width="2.875" style="132" customWidth="1"/>
    <col min="2018" max="2018" width="3.25" style="132" customWidth="1"/>
    <col min="2019" max="2019" width="1.25" style="132" customWidth="1"/>
    <col min="2020" max="2020" width="1" style="132" customWidth="1"/>
    <col min="2021" max="2025" width="3.375" style="132" customWidth="1"/>
    <col min="2026" max="2030" width="3" style="132" customWidth="1"/>
    <col min="2031" max="2031" width="3.375" style="132" customWidth="1"/>
    <col min="2032" max="2035" width="3" style="132" customWidth="1"/>
    <col min="2036" max="2036" width="3.375" style="132" customWidth="1"/>
    <col min="2037" max="2040" width="3" style="132" customWidth="1"/>
    <col min="2041" max="2041" width="1.375" style="132" customWidth="1"/>
    <col min="2042" max="2254" width="8.875" style="132"/>
    <col min="2255" max="2255" width="1.25" style="132" customWidth="1"/>
    <col min="2256" max="2256" width="3.25" style="132" customWidth="1"/>
    <col min="2257" max="2258" width="2.875" style="132" customWidth="1"/>
    <col min="2259" max="2259" width="3.25" style="132" customWidth="1"/>
    <col min="2260" max="2260" width="0.375" style="132" customWidth="1"/>
    <col min="2261" max="2261" width="3.25" style="132" customWidth="1"/>
    <col min="2262" max="2263" width="2.875" style="132" customWidth="1"/>
    <col min="2264" max="2264" width="3.25" style="132" customWidth="1"/>
    <col min="2265" max="2265" width="0.375" style="132" customWidth="1"/>
    <col min="2266" max="2266" width="3.25" style="132" customWidth="1"/>
    <col min="2267" max="2268" width="2.875" style="132" customWidth="1"/>
    <col min="2269" max="2269" width="3.25" style="132" customWidth="1"/>
    <col min="2270" max="2270" width="0.375" style="132" customWidth="1"/>
    <col min="2271" max="2271" width="3.25" style="132" customWidth="1"/>
    <col min="2272" max="2273" width="2.875" style="132" customWidth="1"/>
    <col min="2274" max="2274" width="3.25" style="132" customWidth="1"/>
    <col min="2275" max="2275" width="1.25" style="132" customWidth="1"/>
    <col min="2276" max="2276" width="1" style="132" customWidth="1"/>
    <col min="2277" max="2281" width="3.375" style="132" customWidth="1"/>
    <col min="2282" max="2286" width="3" style="132" customWidth="1"/>
    <col min="2287" max="2287" width="3.375" style="132" customWidth="1"/>
    <col min="2288" max="2291" width="3" style="132" customWidth="1"/>
    <col min="2292" max="2292" width="3.375" style="132" customWidth="1"/>
    <col min="2293" max="2296" width="3" style="132" customWidth="1"/>
    <col min="2297" max="2297" width="1.375" style="132" customWidth="1"/>
    <col min="2298" max="2510" width="8.875" style="132"/>
    <col min="2511" max="2511" width="1.25" style="132" customWidth="1"/>
    <col min="2512" max="2512" width="3.25" style="132" customWidth="1"/>
    <col min="2513" max="2514" width="2.875" style="132" customWidth="1"/>
    <col min="2515" max="2515" width="3.25" style="132" customWidth="1"/>
    <col min="2516" max="2516" width="0.375" style="132" customWidth="1"/>
    <col min="2517" max="2517" width="3.25" style="132" customWidth="1"/>
    <col min="2518" max="2519" width="2.875" style="132" customWidth="1"/>
    <col min="2520" max="2520" width="3.25" style="132" customWidth="1"/>
    <col min="2521" max="2521" width="0.375" style="132" customWidth="1"/>
    <col min="2522" max="2522" width="3.25" style="132" customWidth="1"/>
    <col min="2523" max="2524" width="2.875" style="132" customWidth="1"/>
    <col min="2525" max="2525" width="3.25" style="132" customWidth="1"/>
    <col min="2526" max="2526" width="0.375" style="132" customWidth="1"/>
    <col min="2527" max="2527" width="3.25" style="132" customWidth="1"/>
    <col min="2528" max="2529" width="2.875" style="132" customWidth="1"/>
    <col min="2530" max="2530" width="3.25" style="132" customWidth="1"/>
    <col min="2531" max="2531" width="1.25" style="132" customWidth="1"/>
    <col min="2532" max="2532" width="1" style="132" customWidth="1"/>
    <col min="2533" max="2537" width="3.375" style="132" customWidth="1"/>
    <col min="2538" max="2542" width="3" style="132" customWidth="1"/>
    <col min="2543" max="2543" width="3.375" style="132" customWidth="1"/>
    <col min="2544" max="2547" width="3" style="132" customWidth="1"/>
    <col min="2548" max="2548" width="3.375" style="132" customWidth="1"/>
    <col min="2549" max="2552" width="3" style="132" customWidth="1"/>
    <col min="2553" max="2553" width="1.375" style="132" customWidth="1"/>
    <col min="2554" max="2766" width="8.875" style="132"/>
    <col min="2767" max="2767" width="1.25" style="132" customWidth="1"/>
    <col min="2768" max="2768" width="3.25" style="132" customWidth="1"/>
    <col min="2769" max="2770" width="2.875" style="132" customWidth="1"/>
    <col min="2771" max="2771" width="3.25" style="132" customWidth="1"/>
    <col min="2772" max="2772" width="0.375" style="132" customWidth="1"/>
    <col min="2773" max="2773" width="3.25" style="132" customWidth="1"/>
    <col min="2774" max="2775" width="2.875" style="132" customWidth="1"/>
    <col min="2776" max="2776" width="3.25" style="132" customWidth="1"/>
    <col min="2777" max="2777" width="0.375" style="132" customWidth="1"/>
    <col min="2778" max="2778" width="3.25" style="132" customWidth="1"/>
    <col min="2779" max="2780" width="2.875" style="132" customWidth="1"/>
    <col min="2781" max="2781" width="3.25" style="132" customWidth="1"/>
    <col min="2782" max="2782" width="0.375" style="132" customWidth="1"/>
    <col min="2783" max="2783" width="3.25" style="132" customWidth="1"/>
    <col min="2784" max="2785" width="2.875" style="132" customWidth="1"/>
    <col min="2786" max="2786" width="3.25" style="132" customWidth="1"/>
    <col min="2787" max="2787" width="1.25" style="132" customWidth="1"/>
    <col min="2788" max="2788" width="1" style="132" customWidth="1"/>
    <col min="2789" max="2793" width="3.375" style="132" customWidth="1"/>
    <col min="2794" max="2798" width="3" style="132" customWidth="1"/>
    <col min="2799" max="2799" width="3.375" style="132" customWidth="1"/>
    <col min="2800" max="2803" width="3" style="132" customWidth="1"/>
    <col min="2804" max="2804" width="3.375" style="132" customWidth="1"/>
    <col min="2805" max="2808" width="3" style="132" customWidth="1"/>
    <col min="2809" max="2809" width="1.375" style="132" customWidth="1"/>
    <col min="2810" max="3022" width="8.875" style="132"/>
    <col min="3023" max="3023" width="1.25" style="132" customWidth="1"/>
    <col min="3024" max="3024" width="3.25" style="132" customWidth="1"/>
    <col min="3025" max="3026" width="2.875" style="132" customWidth="1"/>
    <col min="3027" max="3027" width="3.25" style="132" customWidth="1"/>
    <col min="3028" max="3028" width="0.375" style="132" customWidth="1"/>
    <col min="3029" max="3029" width="3.25" style="132" customWidth="1"/>
    <col min="3030" max="3031" width="2.875" style="132" customWidth="1"/>
    <col min="3032" max="3032" width="3.25" style="132" customWidth="1"/>
    <col min="3033" max="3033" width="0.375" style="132" customWidth="1"/>
    <col min="3034" max="3034" width="3.25" style="132" customWidth="1"/>
    <col min="3035" max="3036" width="2.875" style="132" customWidth="1"/>
    <col min="3037" max="3037" width="3.25" style="132" customWidth="1"/>
    <col min="3038" max="3038" width="0.375" style="132" customWidth="1"/>
    <col min="3039" max="3039" width="3.25" style="132" customWidth="1"/>
    <col min="3040" max="3041" width="2.875" style="132" customWidth="1"/>
    <col min="3042" max="3042" width="3.25" style="132" customWidth="1"/>
    <col min="3043" max="3043" width="1.25" style="132" customWidth="1"/>
    <col min="3044" max="3044" width="1" style="132" customWidth="1"/>
    <col min="3045" max="3049" width="3.375" style="132" customWidth="1"/>
    <col min="3050" max="3054" width="3" style="132" customWidth="1"/>
    <col min="3055" max="3055" width="3.375" style="132" customWidth="1"/>
    <col min="3056" max="3059" width="3" style="132" customWidth="1"/>
    <col min="3060" max="3060" width="3.375" style="132" customWidth="1"/>
    <col min="3061" max="3064" width="3" style="132" customWidth="1"/>
    <col min="3065" max="3065" width="1.375" style="132" customWidth="1"/>
    <col min="3066" max="3278" width="8.875" style="132"/>
    <col min="3279" max="3279" width="1.25" style="132" customWidth="1"/>
    <col min="3280" max="3280" width="3.25" style="132" customWidth="1"/>
    <col min="3281" max="3282" width="2.875" style="132" customWidth="1"/>
    <col min="3283" max="3283" width="3.25" style="132" customWidth="1"/>
    <col min="3284" max="3284" width="0.375" style="132" customWidth="1"/>
    <col min="3285" max="3285" width="3.25" style="132" customWidth="1"/>
    <col min="3286" max="3287" width="2.875" style="132" customWidth="1"/>
    <col min="3288" max="3288" width="3.25" style="132" customWidth="1"/>
    <col min="3289" max="3289" width="0.375" style="132" customWidth="1"/>
    <col min="3290" max="3290" width="3.25" style="132" customWidth="1"/>
    <col min="3291" max="3292" width="2.875" style="132" customWidth="1"/>
    <col min="3293" max="3293" width="3.25" style="132" customWidth="1"/>
    <col min="3294" max="3294" width="0.375" style="132" customWidth="1"/>
    <col min="3295" max="3295" width="3.25" style="132" customWidth="1"/>
    <col min="3296" max="3297" width="2.875" style="132" customWidth="1"/>
    <col min="3298" max="3298" width="3.25" style="132" customWidth="1"/>
    <col min="3299" max="3299" width="1.25" style="132" customWidth="1"/>
    <col min="3300" max="3300" width="1" style="132" customWidth="1"/>
    <col min="3301" max="3305" width="3.375" style="132" customWidth="1"/>
    <col min="3306" max="3310" width="3" style="132" customWidth="1"/>
    <col min="3311" max="3311" width="3.375" style="132" customWidth="1"/>
    <col min="3312" max="3315" width="3" style="132" customWidth="1"/>
    <col min="3316" max="3316" width="3.375" style="132" customWidth="1"/>
    <col min="3317" max="3320" width="3" style="132" customWidth="1"/>
    <col min="3321" max="3321" width="1.375" style="132" customWidth="1"/>
    <col min="3322" max="3534" width="8.875" style="132"/>
    <col min="3535" max="3535" width="1.25" style="132" customWidth="1"/>
    <col min="3536" max="3536" width="3.25" style="132" customWidth="1"/>
    <col min="3537" max="3538" width="2.875" style="132" customWidth="1"/>
    <col min="3539" max="3539" width="3.25" style="132" customWidth="1"/>
    <col min="3540" max="3540" width="0.375" style="132" customWidth="1"/>
    <col min="3541" max="3541" width="3.25" style="132" customWidth="1"/>
    <col min="3542" max="3543" width="2.875" style="132" customWidth="1"/>
    <col min="3544" max="3544" width="3.25" style="132" customWidth="1"/>
    <col min="3545" max="3545" width="0.375" style="132" customWidth="1"/>
    <col min="3546" max="3546" width="3.25" style="132" customWidth="1"/>
    <col min="3547" max="3548" width="2.875" style="132" customWidth="1"/>
    <col min="3549" max="3549" width="3.25" style="132" customWidth="1"/>
    <col min="3550" max="3550" width="0.375" style="132" customWidth="1"/>
    <col min="3551" max="3551" width="3.25" style="132" customWidth="1"/>
    <col min="3552" max="3553" width="2.875" style="132" customWidth="1"/>
    <col min="3554" max="3554" width="3.25" style="132" customWidth="1"/>
    <col min="3555" max="3555" width="1.25" style="132" customWidth="1"/>
    <col min="3556" max="3556" width="1" style="132" customWidth="1"/>
    <col min="3557" max="3561" width="3.375" style="132" customWidth="1"/>
    <col min="3562" max="3566" width="3" style="132" customWidth="1"/>
    <col min="3567" max="3567" width="3.375" style="132" customWidth="1"/>
    <col min="3568" max="3571" width="3" style="132" customWidth="1"/>
    <col min="3572" max="3572" width="3.375" style="132" customWidth="1"/>
    <col min="3573" max="3576" width="3" style="132" customWidth="1"/>
    <col min="3577" max="3577" width="1.375" style="132" customWidth="1"/>
    <col min="3578" max="3790" width="8.875" style="132"/>
    <col min="3791" max="3791" width="1.25" style="132" customWidth="1"/>
    <col min="3792" max="3792" width="3.25" style="132" customWidth="1"/>
    <col min="3793" max="3794" width="2.875" style="132" customWidth="1"/>
    <col min="3795" max="3795" width="3.25" style="132" customWidth="1"/>
    <col min="3796" max="3796" width="0.375" style="132" customWidth="1"/>
    <col min="3797" max="3797" width="3.25" style="132" customWidth="1"/>
    <col min="3798" max="3799" width="2.875" style="132" customWidth="1"/>
    <col min="3800" max="3800" width="3.25" style="132" customWidth="1"/>
    <col min="3801" max="3801" width="0.375" style="132" customWidth="1"/>
    <col min="3802" max="3802" width="3.25" style="132" customWidth="1"/>
    <col min="3803" max="3804" width="2.875" style="132" customWidth="1"/>
    <col min="3805" max="3805" width="3.25" style="132" customWidth="1"/>
    <col min="3806" max="3806" width="0.375" style="132" customWidth="1"/>
    <col min="3807" max="3807" width="3.25" style="132" customWidth="1"/>
    <col min="3808" max="3809" width="2.875" style="132" customWidth="1"/>
    <col min="3810" max="3810" width="3.25" style="132" customWidth="1"/>
    <col min="3811" max="3811" width="1.25" style="132" customWidth="1"/>
    <col min="3812" max="3812" width="1" style="132" customWidth="1"/>
    <col min="3813" max="3817" width="3.375" style="132" customWidth="1"/>
    <col min="3818" max="3822" width="3" style="132" customWidth="1"/>
    <col min="3823" max="3823" width="3.375" style="132" customWidth="1"/>
    <col min="3824" max="3827" width="3" style="132" customWidth="1"/>
    <col min="3828" max="3828" width="3.375" style="132" customWidth="1"/>
    <col min="3829" max="3832" width="3" style="132" customWidth="1"/>
    <col min="3833" max="3833" width="1.375" style="132" customWidth="1"/>
    <col min="3834" max="4046" width="8.875" style="132"/>
    <col min="4047" max="4047" width="1.25" style="132" customWidth="1"/>
    <col min="4048" max="4048" width="3.25" style="132" customWidth="1"/>
    <col min="4049" max="4050" width="2.875" style="132" customWidth="1"/>
    <col min="4051" max="4051" width="3.25" style="132" customWidth="1"/>
    <col min="4052" max="4052" width="0.375" style="132" customWidth="1"/>
    <col min="4053" max="4053" width="3.25" style="132" customWidth="1"/>
    <col min="4054" max="4055" width="2.875" style="132" customWidth="1"/>
    <col min="4056" max="4056" width="3.25" style="132" customWidth="1"/>
    <col min="4057" max="4057" width="0.375" style="132" customWidth="1"/>
    <col min="4058" max="4058" width="3.25" style="132" customWidth="1"/>
    <col min="4059" max="4060" width="2.875" style="132" customWidth="1"/>
    <col min="4061" max="4061" width="3.25" style="132" customWidth="1"/>
    <col min="4062" max="4062" width="0.375" style="132" customWidth="1"/>
    <col min="4063" max="4063" width="3.25" style="132" customWidth="1"/>
    <col min="4064" max="4065" width="2.875" style="132" customWidth="1"/>
    <col min="4066" max="4066" width="3.25" style="132" customWidth="1"/>
    <col min="4067" max="4067" width="1.25" style="132" customWidth="1"/>
    <col min="4068" max="4068" width="1" style="132" customWidth="1"/>
    <col min="4069" max="4073" width="3.375" style="132" customWidth="1"/>
    <col min="4074" max="4078" width="3" style="132" customWidth="1"/>
    <col min="4079" max="4079" width="3.375" style="132" customWidth="1"/>
    <col min="4080" max="4083" width="3" style="132" customWidth="1"/>
    <col min="4084" max="4084" width="3.375" style="132" customWidth="1"/>
    <col min="4085" max="4088" width="3" style="132" customWidth="1"/>
    <col min="4089" max="4089" width="1.375" style="132" customWidth="1"/>
    <col min="4090" max="4302" width="8.875" style="132"/>
    <col min="4303" max="4303" width="1.25" style="132" customWidth="1"/>
    <col min="4304" max="4304" width="3.25" style="132" customWidth="1"/>
    <col min="4305" max="4306" width="2.875" style="132" customWidth="1"/>
    <col min="4307" max="4307" width="3.25" style="132" customWidth="1"/>
    <col min="4308" max="4308" width="0.375" style="132" customWidth="1"/>
    <col min="4309" max="4309" width="3.25" style="132" customWidth="1"/>
    <col min="4310" max="4311" width="2.875" style="132" customWidth="1"/>
    <col min="4312" max="4312" width="3.25" style="132" customWidth="1"/>
    <col min="4313" max="4313" width="0.375" style="132" customWidth="1"/>
    <col min="4314" max="4314" width="3.25" style="132" customWidth="1"/>
    <col min="4315" max="4316" width="2.875" style="132" customWidth="1"/>
    <col min="4317" max="4317" width="3.25" style="132" customWidth="1"/>
    <col min="4318" max="4318" width="0.375" style="132" customWidth="1"/>
    <col min="4319" max="4319" width="3.25" style="132" customWidth="1"/>
    <col min="4320" max="4321" width="2.875" style="132" customWidth="1"/>
    <col min="4322" max="4322" width="3.25" style="132" customWidth="1"/>
    <col min="4323" max="4323" width="1.25" style="132" customWidth="1"/>
    <col min="4324" max="4324" width="1" style="132" customWidth="1"/>
    <col min="4325" max="4329" width="3.375" style="132" customWidth="1"/>
    <col min="4330" max="4334" width="3" style="132" customWidth="1"/>
    <col min="4335" max="4335" width="3.375" style="132" customWidth="1"/>
    <col min="4336" max="4339" width="3" style="132" customWidth="1"/>
    <col min="4340" max="4340" width="3.375" style="132" customWidth="1"/>
    <col min="4341" max="4344" width="3" style="132" customWidth="1"/>
    <col min="4345" max="4345" width="1.375" style="132" customWidth="1"/>
    <col min="4346" max="4558" width="8.875" style="132"/>
    <col min="4559" max="4559" width="1.25" style="132" customWidth="1"/>
    <col min="4560" max="4560" width="3.25" style="132" customWidth="1"/>
    <col min="4561" max="4562" width="2.875" style="132" customWidth="1"/>
    <col min="4563" max="4563" width="3.25" style="132" customWidth="1"/>
    <col min="4564" max="4564" width="0.375" style="132" customWidth="1"/>
    <col min="4565" max="4565" width="3.25" style="132" customWidth="1"/>
    <col min="4566" max="4567" width="2.875" style="132" customWidth="1"/>
    <col min="4568" max="4568" width="3.25" style="132" customWidth="1"/>
    <col min="4569" max="4569" width="0.375" style="132" customWidth="1"/>
    <col min="4570" max="4570" width="3.25" style="132" customWidth="1"/>
    <col min="4571" max="4572" width="2.875" style="132" customWidth="1"/>
    <col min="4573" max="4573" width="3.25" style="132" customWidth="1"/>
    <col min="4574" max="4574" width="0.375" style="132" customWidth="1"/>
    <col min="4575" max="4575" width="3.25" style="132" customWidth="1"/>
    <col min="4576" max="4577" width="2.875" style="132" customWidth="1"/>
    <col min="4578" max="4578" width="3.25" style="132" customWidth="1"/>
    <col min="4579" max="4579" width="1.25" style="132" customWidth="1"/>
    <col min="4580" max="4580" width="1" style="132" customWidth="1"/>
    <col min="4581" max="4585" width="3.375" style="132" customWidth="1"/>
    <col min="4586" max="4590" width="3" style="132" customWidth="1"/>
    <col min="4591" max="4591" width="3.375" style="132" customWidth="1"/>
    <col min="4592" max="4595" width="3" style="132" customWidth="1"/>
    <col min="4596" max="4596" width="3.375" style="132" customWidth="1"/>
    <col min="4597" max="4600" width="3" style="132" customWidth="1"/>
    <col min="4601" max="4601" width="1.375" style="132" customWidth="1"/>
    <col min="4602" max="4814" width="8.875" style="132"/>
    <col min="4815" max="4815" width="1.25" style="132" customWidth="1"/>
    <col min="4816" max="4816" width="3.25" style="132" customWidth="1"/>
    <col min="4817" max="4818" width="2.875" style="132" customWidth="1"/>
    <col min="4819" max="4819" width="3.25" style="132" customWidth="1"/>
    <col min="4820" max="4820" width="0.375" style="132" customWidth="1"/>
    <col min="4821" max="4821" width="3.25" style="132" customWidth="1"/>
    <col min="4822" max="4823" width="2.875" style="132" customWidth="1"/>
    <col min="4824" max="4824" width="3.25" style="132" customWidth="1"/>
    <col min="4825" max="4825" width="0.375" style="132" customWidth="1"/>
    <col min="4826" max="4826" width="3.25" style="132" customWidth="1"/>
    <col min="4827" max="4828" width="2.875" style="132" customWidth="1"/>
    <col min="4829" max="4829" width="3.25" style="132" customWidth="1"/>
    <col min="4830" max="4830" width="0.375" style="132" customWidth="1"/>
    <col min="4831" max="4831" width="3.25" style="132" customWidth="1"/>
    <col min="4832" max="4833" width="2.875" style="132" customWidth="1"/>
    <col min="4834" max="4834" width="3.25" style="132" customWidth="1"/>
    <col min="4835" max="4835" width="1.25" style="132" customWidth="1"/>
    <col min="4836" max="4836" width="1" style="132" customWidth="1"/>
    <col min="4837" max="4841" width="3.375" style="132" customWidth="1"/>
    <col min="4842" max="4846" width="3" style="132" customWidth="1"/>
    <col min="4847" max="4847" width="3.375" style="132" customWidth="1"/>
    <col min="4848" max="4851" width="3" style="132" customWidth="1"/>
    <col min="4852" max="4852" width="3.375" style="132" customWidth="1"/>
    <col min="4853" max="4856" width="3" style="132" customWidth="1"/>
    <col min="4857" max="4857" width="1.375" style="132" customWidth="1"/>
    <col min="4858" max="5070" width="8.875" style="132"/>
    <col min="5071" max="5071" width="1.25" style="132" customWidth="1"/>
    <col min="5072" max="5072" width="3.25" style="132" customWidth="1"/>
    <col min="5073" max="5074" width="2.875" style="132" customWidth="1"/>
    <col min="5075" max="5075" width="3.25" style="132" customWidth="1"/>
    <col min="5076" max="5076" width="0.375" style="132" customWidth="1"/>
    <col min="5077" max="5077" width="3.25" style="132" customWidth="1"/>
    <col min="5078" max="5079" width="2.875" style="132" customWidth="1"/>
    <col min="5080" max="5080" width="3.25" style="132" customWidth="1"/>
    <col min="5081" max="5081" width="0.375" style="132" customWidth="1"/>
    <col min="5082" max="5082" width="3.25" style="132" customWidth="1"/>
    <col min="5083" max="5084" width="2.875" style="132" customWidth="1"/>
    <col min="5085" max="5085" width="3.25" style="132" customWidth="1"/>
    <col min="5086" max="5086" width="0.375" style="132" customWidth="1"/>
    <col min="5087" max="5087" width="3.25" style="132" customWidth="1"/>
    <col min="5088" max="5089" width="2.875" style="132" customWidth="1"/>
    <col min="5090" max="5090" width="3.25" style="132" customWidth="1"/>
    <col min="5091" max="5091" width="1.25" style="132" customWidth="1"/>
    <col min="5092" max="5092" width="1" style="132" customWidth="1"/>
    <col min="5093" max="5097" width="3.375" style="132" customWidth="1"/>
    <col min="5098" max="5102" width="3" style="132" customWidth="1"/>
    <col min="5103" max="5103" width="3.375" style="132" customWidth="1"/>
    <col min="5104" max="5107" width="3" style="132" customWidth="1"/>
    <col min="5108" max="5108" width="3.375" style="132" customWidth="1"/>
    <col min="5109" max="5112" width="3" style="132" customWidth="1"/>
    <col min="5113" max="5113" width="1.375" style="132" customWidth="1"/>
    <col min="5114" max="5326" width="8.875" style="132"/>
    <col min="5327" max="5327" width="1.25" style="132" customWidth="1"/>
    <col min="5328" max="5328" width="3.25" style="132" customWidth="1"/>
    <col min="5329" max="5330" width="2.875" style="132" customWidth="1"/>
    <col min="5331" max="5331" width="3.25" style="132" customWidth="1"/>
    <col min="5332" max="5332" width="0.375" style="132" customWidth="1"/>
    <col min="5333" max="5333" width="3.25" style="132" customWidth="1"/>
    <col min="5334" max="5335" width="2.875" style="132" customWidth="1"/>
    <col min="5336" max="5336" width="3.25" style="132" customWidth="1"/>
    <col min="5337" max="5337" width="0.375" style="132" customWidth="1"/>
    <col min="5338" max="5338" width="3.25" style="132" customWidth="1"/>
    <col min="5339" max="5340" width="2.875" style="132" customWidth="1"/>
    <col min="5341" max="5341" width="3.25" style="132" customWidth="1"/>
    <col min="5342" max="5342" width="0.375" style="132" customWidth="1"/>
    <col min="5343" max="5343" width="3.25" style="132" customWidth="1"/>
    <col min="5344" max="5345" width="2.875" style="132" customWidth="1"/>
    <col min="5346" max="5346" width="3.25" style="132" customWidth="1"/>
    <col min="5347" max="5347" width="1.25" style="132" customWidth="1"/>
    <col min="5348" max="5348" width="1" style="132" customWidth="1"/>
    <col min="5349" max="5353" width="3.375" style="132" customWidth="1"/>
    <col min="5354" max="5358" width="3" style="132" customWidth="1"/>
    <col min="5359" max="5359" width="3.375" style="132" customWidth="1"/>
    <col min="5360" max="5363" width="3" style="132" customWidth="1"/>
    <col min="5364" max="5364" width="3.375" style="132" customWidth="1"/>
    <col min="5365" max="5368" width="3" style="132" customWidth="1"/>
    <col min="5369" max="5369" width="1.375" style="132" customWidth="1"/>
    <col min="5370" max="5582" width="8.875" style="132"/>
    <col min="5583" max="5583" width="1.25" style="132" customWidth="1"/>
    <col min="5584" max="5584" width="3.25" style="132" customWidth="1"/>
    <col min="5585" max="5586" width="2.875" style="132" customWidth="1"/>
    <col min="5587" max="5587" width="3.25" style="132" customWidth="1"/>
    <col min="5588" max="5588" width="0.375" style="132" customWidth="1"/>
    <col min="5589" max="5589" width="3.25" style="132" customWidth="1"/>
    <col min="5590" max="5591" width="2.875" style="132" customWidth="1"/>
    <col min="5592" max="5592" width="3.25" style="132" customWidth="1"/>
    <col min="5593" max="5593" width="0.375" style="132" customWidth="1"/>
    <col min="5594" max="5594" width="3.25" style="132" customWidth="1"/>
    <col min="5595" max="5596" width="2.875" style="132" customWidth="1"/>
    <col min="5597" max="5597" width="3.25" style="132" customWidth="1"/>
    <col min="5598" max="5598" width="0.375" style="132" customWidth="1"/>
    <col min="5599" max="5599" width="3.25" style="132" customWidth="1"/>
    <col min="5600" max="5601" width="2.875" style="132" customWidth="1"/>
    <col min="5602" max="5602" width="3.25" style="132" customWidth="1"/>
    <col min="5603" max="5603" width="1.25" style="132" customWidth="1"/>
    <col min="5604" max="5604" width="1" style="132" customWidth="1"/>
    <col min="5605" max="5609" width="3.375" style="132" customWidth="1"/>
    <col min="5610" max="5614" width="3" style="132" customWidth="1"/>
    <col min="5615" max="5615" width="3.375" style="132" customWidth="1"/>
    <col min="5616" max="5619" width="3" style="132" customWidth="1"/>
    <col min="5620" max="5620" width="3.375" style="132" customWidth="1"/>
    <col min="5621" max="5624" width="3" style="132" customWidth="1"/>
    <col min="5625" max="5625" width="1.375" style="132" customWidth="1"/>
    <col min="5626" max="5838" width="8.875" style="132"/>
    <col min="5839" max="5839" width="1.25" style="132" customWidth="1"/>
    <col min="5840" max="5840" width="3.25" style="132" customWidth="1"/>
    <col min="5841" max="5842" width="2.875" style="132" customWidth="1"/>
    <col min="5843" max="5843" width="3.25" style="132" customWidth="1"/>
    <col min="5844" max="5844" width="0.375" style="132" customWidth="1"/>
    <col min="5845" max="5845" width="3.25" style="132" customWidth="1"/>
    <col min="5846" max="5847" width="2.875" style="132" customWidth="1"/>
    <col min="5848" max="5848" width="3.25" style="132" customWidth="1"/>
    <col min="5849" max="5849" width="0.375" style="132" customWidth="1"/>
    <col min="5850" max="5850" width="3.25" style="132" customWidth="1"/>
    <col min="5851" max="5852" width="2.875" style="132" customWidth="1"/>
    <col min="5853" max="5853" width="3.25" style="132" customWidth="1"/>
    <col min="5854" max="5854" width="0.375" style="132" customWidth="1"/>
    <col min="5855" max="5855" width="3.25" style="132" customWidth="1"/>
    <col min="5856" max="5857" width="2.875" style="132" customWidth="1"/>
    <col min="5858" max="5858" width="3.25" style="132" customWidth="1"/>
    <col min="5859" max="5859" width="1.25" style="132" customWidth="1"/>
    <col min="5860" max="5860" width="1" style="132" customWidth="1"/>
    <col min="5861" max="5865" width="3.375" style="132" customWidth="1"/>
    <col min="5866" max="5870" width="3" style="132" customWidth="1"/>
    <col min="5871" max="5871" width="3.375" style="132" customWidth="1"/>
    <col min="5872" max="5875" width="3" style="132" customWidth="1"/>
    <col min="5876" max="5876" width="3.375" style="132" customWidth="1"/>
    <col min="5877" max="5880" width="3" style="132" customWidth="1"/>
    <col min="5881" max="5881" width="1.375" style="132" customWidth="1"/>
    <col min="5882" max="6094" width="8.875" style="132"/>
    <col min="6095" max="6095" width="1.25" style="132" customWidth="1"/>
    <col min="6096" max="6096" width="3.25" style="132" customWidth="1"/>
    <col min="6097" max="6098" width="2.875" style="132" customWidth="1"/>
    <col min="6099" max="6099" width="3.25" style="132" customWidth="1"/>
    <col min="6100" max="6100" width="0.375" style="132" customWidth="1"/>
    <col min="6101" max="6101" width="3.25" style="132" customWidth="1"/>
    <col min="6102" max="6103" width="2.875" style="132" customWidth="1"/>
    <col min="6104" max="6104" width="3.25" style="132" customWidth="1"/>
    <col min="6105" max="6105" width="0.375" style="132" customWidth="1"/>
    <col min="6106" max="6106" width="3.25" style="132" customWidth="1"/>
    <col min="6107" max="6108" width="2.875" style="132" customWidth="1"/>
    <col min="6109" max="6109" width="3.25" style="132" customWidth="1"/>
    <col min="6110" max="6110" width="0.375" style="132" customWidth="1"/>
    <col min="6111" max="6111" width="3.25" style="132" customWidth="1"/>
    <col min="6112" max="6113" width="2.875" style="132" customWidth="1"/>
    <col min="6114" max="6114" width="3.25" style="132" customWidth="1"/>
    <col min="6115" max="6115" width="1.25" style="132" customWidth="1"/>
    <col min="6116" max="6116" width="1" style="132" customWidth="1"/>
    <col min="6117" max="6121" width="3.375" style="132" customWidth="1"/>
    <col min="6122" max="6126" width="3" style="132" customWidth="1"/>
    <col min="6127" max="6127" width="3.375" style="132" customWidth="1"/>
    <col min="6128" max="6131" width="3" style="132" customWidth="1"/>
    <col min="6132" max="6132" width="3.375" style="132" customWidth="1"/>
    <col min="6133" max="6136" width="3" style="132" customWidth="1"/>
    <col min="6137" max="6137" width="1.375" style="132" customWidth="1"/>
    <col min="6138" max="6350" width="8.875" style="132"/>
    <col min="6351" max="6351" width="1.25" style="132" customWidth="1"/>
    <col min="6352" max="6352" width="3.25" style="132" customWidth="1"/>
    <col min="6353" max="6354" width="2.875" style="132" customWidth="1"/>
    <col min="6355" max="6355" width="3.25" style="132" customWidth="1"/>
    <col min="6356" max="6356" width="0.375" style="132" customWidth="1"/>
    <col min="6357" max="6357" width="3.25" style="132" customWidth="1"/>
    <col min="6358" max="6359" width="2.875" style="132" customWidth="1"/>
    <col min="6360" max="6360" width="3.25" style="132" customWidth="1"/>
    <col min="6361" max="6361" width="0.375" style="132" customWidth="1"/>
    <col min="6362" max="6362" width="3.25" style="132" customWidth="1"/>
    <col min="6363" max="6364" width="2.875" style="132" customWidth="1"/>
    <col min="6365" max="6365" width="3.25" style="132" customWidth="1"/>
    <col min="6366" max="6366" width="0.375" style="132" customWidth="1"/>
    <col min="6367" max="6367" width="3.25" style="132" customWidth="1"/>
    <col min="6368" max="6369" width="2.875" style="132" customWidth="1"/>
    <col min="6370" max="6370" width="3.25" style="132" customWidth="1"/>
    <col min="6371" max="6371" width="1.25" style="132" customWidth="1"/>
    <col min="6372" max="6372" width="1" style="132" customWidth="1"/>
    <col min="6373" max="6377" width="3.375" style="132" customWidth="1"/>
    <col min="6378" max="6382" width="3" style="132" customWidth="1"/>
    <col min="6383" max="6383" width="3.375" style="132" customWidth="1"/>
    <col min="6384" max="6387" width="3" style="132" customWidth="1"/>
    <col min="6388" max="6388" width="3.375" style="132" customWidth="1"/>
    <col min="6389" max="6392" width="3" style="132" customWidth="1"/>
    <col min="6393" max="6393" width="1.375" style="132" customWidth="1"/>
    <col min="6394" max="6606" width="8.875" style="132"/>
    <col min="6607" max="6607" width="1.25" style="132" customWidth="1"/>
    <col min="6608" max="6608" width="3.25" style="132" customWidth="1"/>
    <col min="6609" max="6610" width="2.875" style="132" customWidth="1"/>
    <col min="6611" max="6611" width="3.25" style="132" customWidth="1"/>
    <col min="6612" max="6612" width="0.375" style="132" customWidth="1"/>
    <col min="6613" max="6613" width="3.25" style="132" customWidth="1"/>
    <col min="6614" max="6615" width="2.875" style="132" customWidth="1"/>
    <col min="6616" max="6616" width="3.25" style="132" customWidth="1"/>
    <col min="6617" max="6617" width="0.375" style="132" customWidth="1"/>
    <col min="6618" max="6618" width="3.25" style="132" customWidth="1"/>
    <col min="6619" max="6620" width="2.875" style="132" customWidth="1"/>
    <col min="6621" max="6621" width="3.25" style="132" customWidth="1"/>
    <col min="6622" max="6622" width="0.375" style="132" customWidth="1"/>
    <col min="6623" max="6623" width="3.25" style="132" customWidth="1"/>
    <col min="6624" max="6625" width="2.875" style="132" customWidth="1"/>
    <col min="6626" max="6626" width="3.25" style="132" customWidth="1"/>
    <col min="6627" max="6627" width="1.25" style="132" customWidth="1"/>
    <col min="6628" max="6628" width="1" style="132" customWidth="1"/>
    <col min="6629" max="6633" width="3.375" style="132" customWidth="1"/>
    <col min="6634" max="6638" width="3" style="132" customWidth="1"/>
    <col min="6639" max="6639" width="3.375" style="132" customWidth="1"/>
    <col min="6640" max="6643" width="3" style="132" customWidth="1"/>
    <col min="6644" max="6644" width="3.375" style="132" customWidth="1"/>
    <col min="6645" max="6648" width="3" style="132" customWidth="1"/>
    <col min="6649" max="6649" width="1.375" style="132" customWidth="1"/>
    <col min="6650" max="6862" width="8.875" style="132"/>
    <col min="6863" max="6863" width="1.25" style="132" customWidth="1"/>
    <col min="6864" max="6864" width="3.25" style="132" customWidth="1"/>
    <col min="6865" max="6866" width="2.875" style="132" customWidth="1"/>
    <col min="6867" max="6867" width="3.25" style="132" customWidth="1"/>
    <col min="6868" max="6868" width="0.375" style="132" customWidth="1"/>
    <col min="6869" max="6869" width="3.25" style="132" customWidth="1"/>
    <col min="6870" max="6871" width="2.875" style="132" customWidth="1"/>
    <col min="6872" max="6872" width="3.25" style="132" customWidth="1"/>
    <col min="6873" max="6873" width="0.375" style="132" customWidth="1"/>
    <col min="6874" max="6874" width="3.25" style="132" customWidth="1"/>
    <col min="6875" max="6876" width="2.875" style="132" customWidth="1"/>
    <col min="6877" max="6877" width="3.25" style="132" customWidth="1"/>
    <col min="6878" max="6878" width="0.375" style="132" customWidth="1"/>
    <col min="6879" max="6879" width="3.25" style="132" customWidth="1"/>
    <col min="6880" max="6881" width="2.875" style="132" customWidth="1"/>
    <col min="6882" max="6882" width="3.25" style="132" customWidth="1"/>
    <col min="6883" max="6883" width="1.25" style="132" customWidth="1"/>
    <col min="6884" max="6884" width="1" style="132" customWidth="1"/>
    <col min="6885" max="6889" width="3.375" style="132" customWidth="1"/>
    <col min="6890" max="6894" width="3" style="132" customWidth="1"/>
    <col min="6895" max="6895" width="3.375" style="132" customWidth="1"/>
    <col min="6896" max="6899" width="3" style="132" customWidth="1"/>
    <col min="6900" max="6900" width="3.375" style="132" customWidth="1"/>
    <col min="6901" max="6904" width="3" style="132" customWidth="1"/>
    <col min="6905" max="6905" width="1.375" style="132" customWidth="1"/>
    <col min="6906" max="7118" width="8.875" style="132"/>
    <col min="7119" max="7119" width="1.25" style="132" customWidth="1"/>
    <col min="7120" max="7120" width="3.25" style="132" customWidth="1"/>
    <col min="7121" max="7122" width="2.875" style="132" customWidth="1"/>
    <col min="7123" max="7123" width="3.25" style="132" customWidth="1"/>
    <col min="7124" max="7124" width="0.375" style="132" customWidth="1"/>
    <col min="7125" max="7125" width="3.25" style="132" customWidth="1"/>
    <col min="7126" max="7127" width="2.875" style="132" customWidth="1"/>
    <col min="7128" max="7128" width="3.25" style="132" customWidth="1"/>
    <col min="7129" max="7129" width="0.375" style="132" customWidth="1"/>
    <col min="7130" max="7130" width="3.25" style="132" customWidth="1"/>
    <col min="7131" max="7132" width="2.875" style="132" customWidth="1"/>
    <col min="7133" max="7133" width="3.25" style="132" customWidth="1"/>
    <col min="7134" max="7134" width="0.375" style="132" customWidth="1"/>
    <col min="7135" max="7135" width="3.25" style="132" customWidth="1"/>
    <col min="7136" max="7137" width="2.875" style="132" customWidth="1"/>
    <col min="7138" max="7138" width="3.25" style="132" customWidth="1"/>
    <col min="7139" max="7139" width="1.25" style="132" customWidth="1"/>
    <col min="7140" max="7140" width="1" style="132" customWidth="1"/>
    <col min="7141" max="7145" width="3.375" style="132" customWidth="1"/>
    <col min="7146" max="7150" width="3" style="132" customWidth="1"/>
    <col min="7151" max="7151" width="3.375" style="132" customWidth="1"/>
    <col min="7152" max="7155" width="3" style="132" customWidth="1"/>
    <col min="7156" max="7156" width="3.375" style="132" customWidth="1"/>
    <col min="7157" max="7160" width="3" style="132" customWidth="1"/>
    <col min="7161" max="7161" width="1.375" style="132" customWidth="1"/>
    <col min="7162" max="7374" width="8.875" style="132"/>
    <col min="7375" max="7375" width="1.25" style="132" customWidth="1"/>
    <col min="7376" max="7376" width="3.25" style="132" customWidth="1"/>
    <col min="7377" max="7378" width="2.875" style="132" customWidth="1"/>
    <col min="7379" max="7379" width="3.25" style="132" customWidth="1"/>
    <col min="7380" max="7380" width="0.375" style="132" customWidth="1"/>
    <col min="7381" max="7381" width="3.25" style="132" customWidth="1"/>
    <col min="7382" max="7383" width="2.875" style="132" customWidth="1"/>
    <col min="7384" max="7384" width="3.25" style="132" customWidth="1"/>
    <col min="7385" max="7385" width="0.375" style="132" customWidth="1"/>
    <col min="7386" max="7386" width="3.25" style="132" customWidth="1"/>
    <col min="7387" max="7388" width="2.875" style="132" customWidth="1"/>
    <col min="7389" max="7389" width="3.25" style="132" customWidth="1"/>
    <col min="7390" max="7390" width="0.375" style="132" customWidth="1"/>
    <col min="7391" max="7391" width="3.25" style="132" customWidth="1"/>
    <col min="7392" max="7393" width="2.875" style="132" customWidth="1"/>
    <col min="7394" max="7394" width="3.25" style="132" customWidth="1"/>
    <col min="7395" max="7395" width="1.25" style="132" customWidth="1"/>
    <col min="7396" max="7396" width="1" style="132" customWidth="1"/>
    <col min="7397" max="7401" width="3.375" style="132" customWidth="1"/>
    <col min="7402" max="7406" width="3" style="132" customWidth="1"/>
    <col min="7407" max="7407" width="3.375" style="132" customWidth="1"/>
    <col min="7408" max="7411" width="3" style="132" customWidth="1"/>
    <col min="7412" max="7412" width="3.375" style="132" customWidth="1"/>
    <col min="7413" max="7416" width="3" style="132" customWidth="1"/>
    <col min="7417" max="7417" width="1.375" style="132" customWidth="1"/>
    <col min="7418" max="7630" width="8.875" style="132"/>
    <col min="7631" max="7631" width="1.25" style="132" customWidth="1"/>
    <col min="7632" max="7632" width="3.25" style="132" customWidth="1"/>
    <col min="7633" max="7634" width="2.875" style="132" customWidth="1"/>
    <col min="7635" max="7635" width="3.25" style="132" customWidth="1"/>
    <col min="7636" max="7636" width="0.375" style="132" customWidth="1"/>
    <col min="7637" max="7637" width="3.25" style="132" customWidth="1"/>
    <col min="7638" max="7639" width="2.875" style="132" customWidth="1"/>
    <col min="7640" max="7640" width="3.25" style="132" customWidth="1"/>
    <col min="7641" max="7641" width="0.375" style="132" customWidth="1"/>
    <col min="7642" max="7642" width="3.25" style="132" customWidth="1"/>
    <col min="7643" max="7644" width="2.875" style="132" customWidth="1"/>
    <col min="7645" max="7645" width="3.25" style="132" customWidth="1"/>
    <col min="7646" max="7646" width="0.375" style="132" customWidth="1"/>
    <col min="7647" max="7647" width="3.25" style="132" customWidth="1"/>
    <col min="7648" max="7649" width="2.875" style="132" customWidth="1"/>
    <col min="7650" max="7650" width="3.25" style="132" customWidth="1"/>
    <col min="7651" max="7651" width="1.25" style="132" customWidth="1"/>
    <col min="7652" max="7652" width="1" style="132" customWidth="1"/>
    <col min="7653" max="7657" width="3.375" style="132" customWidth="1"/>
    <col min="7658" max="7662" width="3" style="132" customWidth="1"/>
    <col min="7663" max="7663" width="3.375" style="132" customWidth="1"/>
    <col min="7664" max="7667" width="3" style="132" customWidth="1"/>
    <col min="7668" max="7668" width="3.375" style="132" customWidth="1"/>
    <col min="7669" max="7672" width="3" style="132" customWidth="1"/>
    <col min="7673" max="7673" width="1.375" style="132" customWidth="1"/>
    <col min="7674" max="7886" width="8.875" style="132"/>
    <col min="7887" max="7887" width="1.25" style="132" customWidth="1"/>
    <col min="7888" max="7888" width="3.25" style="132" customWidth="1"/>
    <col min="7889" max="7890" width="2.875" style="132" customWidth="1"/>
    <col min="7891" max="7891" width="3.25" style="132" customWidth="1"/>
    <col min="7892" max="7892" width="0.375" style="132" customWidth="1"/>
    <col min="7893" max="7893" width="3.25" style="132" customWidth="1"/>
    <col min="7894" max="7895" width="2.875" style="132" customWidth="1"/>
    <col min="7896" max="7896" width="3.25" style="132" customWidth="1"/>
    <col min="7897" max="7897" width="0.375" style="132" customWidth="1"/>
    <col min="7898" max="7898" width="3.25" style="132" customWidth="1"/>
    <col min="7899" max="7900" width="2.875" style="132" customWidth="1"/>
    <col min="7901" max="7901" width="3.25" style="132" customWidth="1"/>
    <col min="7902" max="7902" width="0.375" style="132" customWidth="1"/>
    <col min="7903" max="7903" width="3.25" style="132" customWidth="1"/>
    <col min="7904" max="7905" width="2.875" style="132" customWidth="1"/>
    <col min="7906" max="7906" width="3.25" style="132" customWidth="1"/>
    <col min="7907" max="7907" width="1.25" style="132" customWidth="1"/>
    <col min="7908" max="7908" width="1" style="132" customWidth="1"/>
    <col min="7909" max="7913" width="3.375" style="132" customWidth="1"/>
    <col min="7914" max="7918" width="3" style="132" customWidth="1"/>
    <col min="7919" max="7919" width="3.375" style="132" customWidth="1"/>
    <col min="7920" max="7923" width="3" style="132" customWidth="1"/>
    <col min="7924" max="7924" width="3.375" style="132" customWidth="1"/>
    <col min="7925" max="7928" width="3" style="132" customWidth="1"/>
    <col min="7929" max="7929" width="1.375" style="132" customWidth="1"/>
    <col min="7930" max="8142" width="8.875" style="132"/>
    <col min="8143" max="8143" width="1.25" style="132" customWidth="1"/>
    <col min="8144" max="8144" width="3.25" style="132" customWidth="1"/>
    <col min="8145" max="8146" width="2.875" style="132" customWidth="1"/>
    <col min="8147" max="8147" width="3.25" style="132" customWidth="1"/>
    <col min="8148" max="8148" width="0.375" style="132" customWidth="1"/>
    <col min="8149" max="8149" width="3.25" style="132" customWidth="1"/>
    <col min="8150" max="8151" width="2.875" style="132" customWidth="1"/>
    <col min="8152" max="8152" width="3.25" style="132" customWidth="1"/>
    <col min="8153" max="8153" width="0.375" style="132" customWidth="1"/>
    <col min="8154" max="8154" width="3.25" style="132" customWidth="1"/>
    <col min="8155" max="8156" width="2.875" style="132" customWidth="1"/>
    <col min="8157" max="8157" width="3.25" style="132" customWidth="1"/>
    <col min="8158" max="8158" width="0.375" style="132" customWidth="1"/>
    <col min="8159" max="8159" width="3.25" style="132" customWidth="1"/>
    <col min="8160" max="8161" width="2.875" style="132" customWidth="1"/>
    <col min="8162" max="8162" width="3.25" style="132" customWidth="1"/>
    <col min="8163" max="8163" width="1.25" style="132" customWidth="1"/>
    <col min="8164" max="8164" width="1" style="132" customWidth="1"/>
    <col min="8165" max="8169" width="3.375" style="132" customWidth="1"/>
    <col min="8170" max="8174" width="3" style="132" customWidth="1"/>
    <col min="8175" max="8175" width="3.375" style="132" customWidth="1"/>
    <col min="8176" max="8179" width="3" style="132" customWidth="1"/>
    <col min="8180" max="8180" width="3.375" style="132" customWidth="1"/>
    <col min="8181" max="8184" width="3" style="132" customWidth="1"/>
    <col min="8185" max="8185" width="1.375" style="132" customWidth="1"/>
    <col min="8186" max="8398" width="8.875" style="132"/>
    <col min="8399" max="8399" width="1.25" style="132" customWidth="1"/>
    <col min="8400" max="8400" width="3.25" style="132" customWidth="1"/>
    <col min="8401" max="8402" width="2.875" style="132" customWidth="1"/>
    <col min="8403" max="8403" width="3.25" style="132" customWidth="1"/>
    <col min="8404" max="8404" width="0.375" style="132" customWidth="1"/>
    <col min="8405" max="8405" width="3.25" style="132" customWidth="1"/>
    <col min="8406" max="8407" width="2.875" style="132" customWidth="1"/>
    <col min="8408" max="8408" width="3.25" style="132" customWidth="1"/>
    <col min="8409" max="8409" width="0.375" style="132" customWidth="1"/>
    <col min="8410" max="8410" width="3.25" style="132" customWidth="1"/>
    <col min="8411" max="8412" width="2.875" style="132" customWidth="1"/>
    <col min="8413" max="8413" width="3.25" style="132" customWidth="1"/>
    <col min="8414" max="8414" width="0.375" style="132" customWidth="1"/>
    <col min="8415" max="8415" width="3.25" style="132" customWidth="1"/>
    <col min="8416" max="8417" width="2.875" style="132" customWidth="1"/>
    <col min="8418" max="8418" width="3.25" style="132" customWidth="1"/>
    <col min="8419" max="8419" width="1.25" style="132" customWidth="1"/>
    <col min="8420" max="8420" width="1" style="132" customWidth="1"/>
    <col min="8421" max="8425" width="3.375" style="132" customWidth="1"/>
    <col min="8426" max="8430" width="3" style="132" customWidth="1"/>
    <col min="8431" max="8431" width="3.375" style="132" customWidth="1"/>
    <col min="8432" max="8435" width="3" style="132" customWidth="1"/>
    <col min="8436" max="8436" width="3.375" style="132" customWidth="1"/>
    <col min="8437" max="8440" width="3" style="132" customWidth="1"/>
    <col min="8441" max="8441" width="1.375" style="132" customWidth="1"/>
    <col min="8442" max="8654" width="8.875" style="132"/>
    <col min="8655" max="8655" width="1.25" style="132" customWidth="1"/>
    <col min="8656" max="8656" width="3.25" style="132" customWidth="1"/>
    <col min="8657" max="8658" width="2.875" style="132" customWidth="1"/>
    <col min="8659" max="8659" width="3.25" style="132" customWidth="1"/>
    <col min="8660" max="8660" width="0.375" style="132" customWidth="1"/>
    <col min="8661" max="8661" width="3.25" style="132" customWidth="1"/>
    <col min="8662" max="8663" width="2.875" style="132" customWidth="1"/>
    <col min="8664" max="8664" width="3.25" style="132" customWidth="1"/>
    <col min="8665" max="8665" width="0.375" style="132" customWidth="1"/>
    <col min="8666" max="8666" width="3.25" style="132" customWidth="1"/>
    <col min="8667" max="8668" width="2.875" style="132" customWidth="1"/>
    <col min="8669" max="8669" width="3.25" style="132" customWidth="1"/>
    <col min="8670" max="8670" width="0.375" style="132" customWidth="1"/>
    <col min="8671" max="8671" width="3.25" style="132" customWidth="1"/>
    <col min="8672" max="8673" width="2.875" style="132" customWidth="1"/>
    <col min="8674" max="8674" width="3.25" style="132" customWidth="1"/>
    <col min="8675" max="8675" width="1.25" style="132" customWidth="1"/>
    <col min="8676" max="8676" width="1" style="132" customWidth="1"/>
    <col min="8677" max="8681" width="3.375" style="132" customWidth="1"/>
    <col min="8682" max="8686" width="3" style="132" customWidth="1"/>
    <col min="8687" max="8687" width="3.375" style="132" customWidth="1"/>
    <col min="8688" max="8691" width="3" style="132" customWidth="1"/>
    <col min="8692" max="8692" width="3.375" style="132" customWidth="1"/>
    <col min="8693" max="8696" width="3" style="132" customWidth="1"/>
    <col min="8697" max="8697" width="1.375" style="132" customWidth="1"/>
    <col min="8698" max="8910" width="8.875" style="132"/>
    <col min="8911" max="8911" width="1.25" style="132" customWidth="1"/>
    <col min="8912" max="8912" width="3.25" style="132" customWidth="1"/>
    <col min="8913" max="8914" width="2.875" style="132" customWidth="1"/>
    <col min="8915" max="8915" width="3.25" style="132" customWidth="1"/>
    <col min="8916" max="8916" width="0.375" style="132" customWidth="1"/>
    <col min="8917" max="8917" width="3.25" style="132" customWidth="1"/>
    <col min="8918" max="8919" width="2.875" style="132" customWidth="1"/>
    <col min="8920" max="8920" width="3.25" style="132" customWidth="1"/>
    <col min="8921" max="8921" width="0.375" style="132" customWidth="1"/>
    <col min="8922" max="8922" width="3.25" style="132" customWidth="1"/>
    <col min="8923" max="8924" width="2.875" style="132" customWidth="1"/>
    <col min="8925" max="8925" width="3.25" style="132" customWidth="1"/>
    <col min="8926" max="8926" width="0.375" style="132" customWidth="1"/>
    <col min="8927" max="8927" width="3.25" style="132" customWidth="1"/>
    <col min="8928" max="8929" width="2.875" style="132" customWidth="1"/>
    <col min="8930" max="8930" width="3.25" style="132" customWidth="1"/>
    <col min="8931" max="8931" width="1.25" style="132" customWidth="1"/>
    <col min="8932" max="8932" width="1" style="132" customWidth="1"/>
    <col min="8933" max="8937" width="3.375" style="132" customWidth="1"/>
    <col min="8938" max="8942" width="3" style="132" customWidth="1"/>
    <col min="8943" max="8943" width="3.375" style="132" customWidth="1"/>
    <col min="8944" max="8947" width="3" style="132" customWidth="1"/>
    <col min="8948" max="8948" width="3.375" style="132" customWidth="1"/>
    <col min="8949" max="8952" width="3" style="132" customWidth="1"/>
    <col min="8953" max="8953" width="1.375" style="132" customWidth="1"/>
    <col min="8954" max="9166" width="8.875" style="132"/>
    <col min="9167" max="9167" width="1.25" style="132" customWidth="1"/>
    <col min="9168" max="9168" width="3.25" style="132" customWidth="1"/>
    <col min="9169" max="9170" width="2.875" style="132" customWidth="1"/>
    <col min="9171" max="9171" width="3.25" style="132" customWidth="1"/>
    <col min="9172" max="9172" width="0.375" style="132" customWidth="1"/>
    <col min="9173" max="9173" width="3.25" style="132" customWidth="1"/>
    <col min="9174" max="9175" width="2.875" style="132" customWidth="1"/>
    <col min="9176" max="9176" width="3.25" style="132" customWidth="1"/>
    <col min="9177" max="9177" width="0.375" style="132" customWidth="1"/>
    <col min="9178" max="9178" width="3.25" style="132" customWidth="1"/>
    <col min="9179" max="9180" width="2.875" style="132" customWidth="1"/>
    <col min="9181" max="9181" width="3.25" style="132" customWidth="1"/>
    <col min="9182" max="9182" width="0.375" style="132" customWidth="1"/>
    <col min="9183" max="9183" width="3.25" style="132" customWidth="1"/>
    <col min="9184" max="9185" width="2.875" style="132" customWidth="1"/>
    <col min="9186" max="9186" width="3.25" style="132" customWidth="1"/>
    <col min="9187" max="9187" width="1.25" style="132" customWidth="1"/>
    <col min="9188" max="9188" width="1" style="132" customWidth="1"/>
    <col min="9189" max="9193" width="3.375" style="132" customWidth="1"/>
    <col min="9194" max="9198" width="3" style="132" customWidth="1"/>
    <col min="9199" max="9199" width="3.375" style="132" customWidth="1"/>
    <col min="9200" max="9203" width="3" style="132" customWidth="1"/>
    <col min="9204" max="9204" width="3.375" style="132" customWidth="1"/>
    <col min="9205" max="9208" width="3" style="132" customWidth="1"/>
    <col min="9209" max="9209" width="1.375" style="132" customWidth="1"/>
    <col min="9210" max="9422" width="8.875" style="132"/>
    <col min="9423" max="9423" width="1.25" style="132" customWidth="1"/>
    <col min="9424" max="9424" width="3.25" style="132" customWidth="1"/>
    <col min="9425" max="9426" width="2.875" style="132" customWidth="1"/>
    <col min="9427" max="9427" width="3.25" style="132" customWidth="1"/>
    <col min="9428" max="9428" width="0.375" style="132" customWidth="1"/>
    <col min="9429" max="9429" width="3.25" style="132" customWidth="1"/>
    <col min="9430" max="9431" width="2.875" style="132" customWidth="1"/>
    <col min="9432" max="9432" width="3.25" style="132" customWidth="1"/>
    <col min="9433" max="9433" width="0.375" style="132" customWidth="1"/>
    <col min="9434" max="9434" width="3.25" style="132" customWidth="1"/>
    <col min="9435" max="9436" width="2.875" style="132" customWidth="1"/>
    <col min="9437" max="9437" width="3.25" style="132" customWidth="1"/>
    <col min="9438" max="9438" width="0.375" style="132" customWidth="1"/>
    <col min="9439" max="9439" width="3.25" style="132" customWidth="1"/>
    <col min="9440" max="9441" width="2.875" style="132" customWidth="1"/>
    <col min="9442" max="9442" width="3.25" style="132" customWidth="1"/>
    <col min="9443" max="9443" width="1.25" style="132" customWidth="1"/>
    <col min="9444" max="9444" width="1" style="132" customWidth="1"/>
    <col min="9445" max="9449" width="3.375" style="132" customWidth="1"/>
    <col min="9450" max="9454" width="3" style="132" customWidth="1"/>
    <col min="9455" max="9455" width="3.375" style="132" customWidth="1"/>
    <col min="9456" max="9459" width="3" style="132" customWidth="1"/>
    <col min="9460" max="9460" width="3.375" style="132" customWidth="1"/>
    <col min="9461" max="9464" width="3" style="132" customWidth="1"/>
    <col min="9465" max="9465" width="1.375" style="132" customWidth="1"/>
    <col min="9466" max="9678" width="8.875" style="132"/>
    <col min="9679" max="9679" width="1.25" style="132" customWidth="1"/>
    <col min="9680" max="9680" width="3.25" style="132" customWidth="1"/>
    <col min="9681" max="9682" width="2.875" style="132" customWidth="1"/>
    <col min="9683" max="9683" width="3.25" style="132" customWidth="1"/>
    <col min="9684" max="9684" width="0.375" style="132" customWidth="1"/>
    <col min="9685" max="9685" width="3.25" style="132" customWidth="1"/>
    <col min="9686" max="9687" width="2.875" style="132" customWidth="1"/>
    <col min="9688" max="9688" width="3.25" style="132" customWidth="1"/>
    <col min="9689" max="9689" width="0.375" style="132" customWidth="1"/>
    <col min="9690" max="9690" width="3.25" style="132" customWidth="1"/>
    <col min="9691" max="9692" width="2.875" style="132" customWidth="1"/>
    <col min="9693" max="9693" width="3.25" style="132" customWidth="1"/>
    <col min="9694" max="9694" width="0.375" style="132" customWidth="1"/>
    <col min="9695" max="9695" width="3.25" style="132" customWidth="1"/>
    <col min="9696" max="9697" width="2.875" style="132" customWidth="1"/>
    <col min="9698" max="9698" width="3.25" style="132" customWidth="1"/>
    <col min="9699" max="9699" width="1.25" style="132" customWidth="1"/>
    <col min="9700" max="9700" width="1" style="132" customWidth="1"/>
    <col min="9701" max="9705" width="3.375" style="132" customWidth="1"/>
    <col min="9706" max="9710" width="3" style="132" customWidth="1"/>
    <col min="9711" max="9711" width="3.375" style="132" customWidth="1"/>
    <col min="9712" max="9715" width="3" style="132" customWidth="1"/>
    <col min="9716" max="9716" width="3.375" style="132" customWidth="1"/>
    <col min="9717" max="9720" width="3" style="132" customWidth="1"/>
    <col min="9721" max="9721" width="1.375" style="132" customWidth="1"/>
    <col min="9722" max="9934" width="8.875" style="132"/>
    <col min="9935" max="9935" width="1.25" style="132" customWidth="1"/>
    <col min="9936" max="9936" width="3.25" style="132" customWidth="1"/>
    <col min="9937" max="9938" width="2.875" style="132" customWidth="1"/>
    <col min="9939" max="9939" width="3.25" style="132" customWidth="1"/>
    <col min="9940" max="9940" width="0.375" style="132" customWidth="1"/>
    <col min="9941" max="9941" width="3.25" style="132" customWidth="1"/>
    <col min="9942" max="9943" width="2.875" style="132" customWidth="1"/>
    <col min="9944" max="9944" width="3.25" style="132" customWidth="1"/>
    <col min="9945" max="9945" width="0.375" style="132" customWidth="1"/>
    <col min="9946" max="9946" width="3.25" style="132" customWidth="1"/>
    <col min="9947" max="9948" width="2.875" style="132" customWidth="1"/>
    <col min="9949" max="9949" width="3.25" style="132" customWidth="1"/>
    <col min="9950" max="9950" width="0.375" style="132" customWidth="1"/>
    <col min="9951" max="9951" width="3.25" style="132" customWidth="1"/>
    <col min="9952" max="9953" width="2.875" style="132" customWidth="1"/>
    <col min="9954" max="9954" width="3.25" style="132" customWidth="1"/>
    <col min="9955" max="9955" width="1.25" style="132" customWidth="1"/>
    <col min="9956" max="9956" width="1" style="132" customWidth="1"/>
    <col min="9957" max="9961" width="3.375" style="132" customWidth="1"/>
    <col min="9962" max="9966" width="3" style="132" customWidth="1"/>
    <col min="9967" max="9967" width="3.375" style="132" customWidth="1"/>
    <col min="9968" max="9971" width="3" style="132" customWidth="1"/>
    <col min="9972" max="9972" width="3.375" style="132" customWidth="1"/>
    <col min="9973" max="9976" width="3" style="132" customWidth="1"/>
    <col min="9977" max="9977" width="1.375" style="132" customWidth="1"/>
    <col min="9978" max="10190" width="8.875" style="132"/>
    <col min="10191" max="10191" width="1.25" style="132" customWidth="1"/>
    <col min="10192" max="10192" width="3.25" style="132" customWidth="1"/>
    <col min="10193" max="10194" width="2.875" style="132" customWidth="1"/>
    <col min="10195" max="10195" width="3.25" style="132" customWidth="1"/>
    <col min="10196" max="10196" width="0.375" style="132" customWidth="1"/>
    <col min="10197" max="10197" width="3.25" style="132" customWidth="1"/>
    <col min="10198" max="10199" width="2.875" style="132" customWidth="1"/>
    <col min="10200" max="10200" width="3.25" style="132" customWidth="1"/>
    <col min="10201" max="10201" width="0.375" style="132" customWidth="1"/>
    <col min="10202" max="10202" width="3.25" style="132" customWidth="1"/>
    <col min="10203" max="10204" width="2.875" style="132" customWidth="1"/>
    <col min="10205" max="10205" width="3.25" style="132" customWidth="1"/>
    <col min="10206" max="10206" width="0.375" style="132" customWidth="1"/>
    <col min="10207" max="10207" width="3.25" style="132" customWidth="1"/>
    <col min="10208" max="10209" width="2.875" style="132" customWidth="1"/>
    <col min="10210" max="10210" width="3.25" style="132" customWidth="1"/>
    <col min="10211" max="10211" width="1.25" style="132" customWidth="1"/>
    <col min="10212" max="10212" width="1" style="132" customWidth="1"/>
    <col min="10213" max="10217" width="3.375" style="132" customWidth="1"/>
    <col min="10218" max="10222" width="3" style="132" customWidth="1"/>
    <col min="10223" max="10223" width="3.375" style="132" customWidth="1"/>
    <col min="10224" max="10227" width="3" style="132" customWidth="1"/>
    <col min="10228" max="10228" width="3.375" style="132" customWidth="1"/>
    <col min="10229" max="10232" width="3" style="132" customWidth="1"/>
    <col min="10233" max="10233" width="1.375" style="132" customWidth="1"/>
    <col min="10234" max="10446" width="8.875" style="132"/>
    <col min="10447" max="10447" width="1.25" style="132" customWidth="1"/>
    <col min="10448" max="10448" width="3.25" style="132" customWidth="1"/>
    <col min="10449" max="10450" width="2.875" style="132" customWidth="1"/>
    <col min="10451" max="10451" width="3.25" style="132" customWidth="1"/>
    <col min="10452" max="10452" width="0.375" style="132" customWidth="1"/>
    <col min="10453" max="10453" width="3.25" style="132" customWidth="1"/>
    <col min="10454" max="10455" width="2.875" style="132" customWidth="1"/>
    <col min="10456" max="10456" width="3.25" style="132" customWidth="1"/>
    <col min="10457" max="10457" width="0.375" style="132" customWidth="1"/>
    <col min="10458" max="10458" width="3.25" style="132" customWidth="1"/>
    <col min="10459" max="10460" width="2.875" style="132" customWidth="1"/>
    <col min="10461" max="10461" width="3.25" style="132" customWidth="1"/>
    <col min="10462" max="10462" width="0.375" style="132" customWidth="1"/>
    <col min="10463" max="10463" width="3.25" style="132" customWidth="1"/>
    <col min="10464" max="10465" width="2.875" style="132" customWidth="1"/>
    <col min="10466" max="10466" width="3.25" style="132" customWidth="1"/>
    <col min="10467" max="10467" width="1.25" style="132" customWidth="1"/>
    <col min="10468" max="10468" width="1" style="132" customWidth="1"/>
    <col min="10469" max="10473" width="3.375" style="132" customWidth="1"/>
    <col min="10474" max="10478" width="3" style="132" customWidth="1"/>
    <col min="10479" max="10479" width="3.375" style="132" customWidth="1"/>
    <col min="10480" max="10483" width="3" style="132" customWidth="1"/>
    <col min="10484" max="10484" width="3.375" style="132" customWidth="1"/>
    <col min="10485" max="10488" width="3" style="132" customWidth="1"/>
    <col min="10489" max="10489" width="1.375" style="132" customWidth="1"/>
    <col min="10490" max="10702" width="8.875" style="132"/>
    <col min="10703" max="10703" width="1.25" style="132" customWidth="1"/>
    <col min="10704" max="10704" width="3.25" style="132" customWidth="1"/>
    <col min="10705" max="10706" width="2.875" style="132" customWidth="1"/>
    <col min="10707" max="10707" width="3.25" style="132" customWidth="1"/>
    <col min="10708" max="10708" width="0.375" style="132" customWidth="1"/>
    <col min="10709" max="10709" width="3.25" style="132" customWidth="1"/>
    <col min="10710" max="10711" width="2.875" style="132" customWidth="1"/>
    <col min="10712" max="10712" width="3.25" style="132" customWidth="1"/>
    <col min="10713" max="10713" width="0.375" style="132" customWidth="1"/>
    <col min="10714" max="10714" width="3.25" style="132" customWidth="1"/>
    <col min="10715" max="10716" width="2.875" style="132" customWidth="1"/>
    <col min="10717" max="10717" width="3.25" style="132" customWidth="1"/>
    <col min="10718" max="10718" width="0.375" style="132" customWidth="1"/>
    <col min="10719" max="10719" width="3.25" style="132" customWidth="1"/>
    <col min="10720" max="10721" width="2.875" style="132" customWidth="1"/>
    <col min="10722" max="10722" width="3.25" style="132" customWidth="1"/>
    <col min="10723" max="10723" width="1.25" style="132" customWidth="1"/>
    <col min="10724" max="10724" width="1" style="132" customWidth="1"/>
    <col min="10725" max="10729" width="3.375" style="132" customWidth="1"/>
    <col min="10730" max="10734" width="3" style="132" customWidth="1"/>
    <col min="10735" max="10735" width="3.375" style="132" customWidth="1"/>
    <col min="10736" max="10739" width="3" style="132" customWidth="1"/>
    <col min="10740" max="10740" width="3.375" style="132" customWidth="1"/>
    <col min="10741" max="10744" width="3" style="132" customWidth="1"/>
    <col min="10745" max="10745" width="1.375" style="132" customWidth="1"/>
    <col min="10746" max="10958" width="8.875" style="132"/>
    <col min="10959" max="10959" width="1.25" style="132" customWidth="1"/>
    <col min="10960" max="10960" width="3.25" style="132" customWidth="1"/>
    <col min="10961" max="10962" width="2.875" style="132" customWidth="1"/>
    <col min="10963" max="10963" width="3.25" style="132" customWidth="1"/>
    <col min="10964" max="10964" width="0.375" style="132" customWidth="1"/>
    <col min="10965" max="10965" width="3.25" style="132" customWidth="1"/>
    <col min="10966" max="10967" width="2.875" style="132" customWidth="1"/>
    <col min="10968" max="10968" width="3.25" style="132" customWidth="1"/>
    <col min="10969" max="10969" width="0.375" style="132" customWidth="1"/>
    <col min="10970" max="10970" width="3.25" style="132" customWidth="1"/>
    <col min="10971" max="10972" width="2.875" style="132" customWidth="1"/>
    <col min="10973" max="10973" width="3.25" style="132" customWidth="1"/>
    <col min="10974" max="10974" width="0.375" style="132" customWidth="1"/>
    <col min="10975" max="10975" width="3.25" style="132" customWidth="1"/>
    <col min="10976" max="10977" width="2.875" style="132" customWidth="1"/>
    <col min="10978" max="10978" width="3.25" style="132" customWidth="1"/>
    <col min="10979" max="10979" width="1.25" style="132" customWidth="1"/>
    <col min="10980" max="10980" width="1" style="132" customWidth="1"/>
    <col min="10981" max="10985" width="3.375" style="132" customWidth="1"/>
    <col min="10986" max="10990" width="3" style="132" customWidth="1"/>
    <col min="10991" max="10991" width="3.375" style="132" customWidth="1"/>
    <col min="10992" max="10995" width="3" style="132" customWidth="1"/>
    <col min="10996" max="10996" width="3.375" style="132" customWidth="1"/>
    <col min="10997" max="11000" width="3" style="132" customWidth="1"/>
    <col min="11001" max="11001" width="1.375" style="132" customWidth="1"/>
    <col min="11002" max="11214" width="8.875" style="132"/>
    <col min="11215" max="11215" width="1.25" style="132" customWidth="1"/>
    <col min="11216" max="11216" width="3.25" style="132" customWidth="1"/>
    <col min="11217" max="11218" width="2.875" style="132" customWidth="1"/>
    <col min="11219" max="11219" width="3.25" style="132" customWidth="1"/>
    <col min="11220" max="11220" width="0.375" style="132" customWidth="1"/>
    <col min="11221" max="11221" width="3.25" style="132" customWidth="1"/>
    <col min="11222" max="11223" width="2.875" style="132" customWidth="1"/>
    <col min="11224" max="11224" width="3.25" style="132" customWidth="1"/>
    <col min="11225" max="11225" width="0.375" style="132" customWidth="1"/>
    <col min="11226" max="11226" width="3.25" style="132" customWidth="1"/>
    <col min="11227" max="11228" width="2.875" style="132" customWidth="1"/>
    <col min="11229" max="11229" width="3.25" style="132" customWidth="1"/>
    <col min="11230" max="11230" width="0.375" style="132" customWidth="1"/>
    <col min="11231" max="11231" width="3.25" style="132" customWidth="1"/>
    <col min="11232" max="11233" width="2.875" style="132" customWidth="1"/>
    <col min="11234" max="11234" width="3.25" style="132" customWidth="1"/>
    <col min="11235" max="11235" width="1.25" style="132" customWidth="1"/>
    <col min="11236" max="11236" width="1" style="132" customWidth="1"/>
    <col min="11237" max="11241" width="3.375" style="132" customWidth="1"/>
    <col min="11242" max="11246" width="3" style="132" customWidth="1"/>
    <col min="11247" max="11247" width="3.375" style="132" customWidth="1"/>
    <col min="11248" max="11251" width="3" style="132" customWidth="1"/>
    <col min="11252" max="11252" width="3.375" style="132" customWidth="1"/>
    <col min="11253" max="11256" width="3" style="132" customWidth="1"/>
    <col min="11257" max="11257" width="1.375" style="132" customWidth="1"/>
    <col min="11258" max="11470" width="8.875" style="132"/>
    <col min="11471" max="11471" width="1.25" style="132" customWidth="1"/>
    <col min="11472" max="11472" width="3.25" style="132" customWidth="1"/>
    <col min="11473" max="11474" width="2.875" style="132" customWidth="1"/>
    <col min="11475" max="11475" width="3.25" style="132" customWidth="1"/>
    <col min="11476" max="11476" width="0.375" style="132" customWidth="1"/>
    <col min="11477" max="11477" width="3.25" style="132" customWidth="1"/>
    <col min="11478" max="11479" width="2.875" style="132" customWidth="1"/>
    <col min="11480" max="11480" width="3.25" style="132" customWidth="1"/>
    <col min="11481" max="11481" width="0.375" style="132" customWidth="1"/>
    <col min="11482" max="11482" width="3.25" style="132" customWidth="1"/>
    <col min="11483" max="11484" width="2.875" style="132" customWidth="1"/>
    <col min="11485" max="11485" width="3.25" style="132" customWidth="1"/>
    <col min="11486" max="11486" width="0.375" style="132" customWidth="1"/>
    <col min="11487" max="11487" width="3.25" style="132" customWidth="1"/>
    <col min="11488" max="11489" width="2.875" style="132" customWidth="1"/>
    <col min="11490" max="11490" width="3.25" style="132" customWidth="1"/>
    <col min="11491" max="11491" width="1.25" style="132" customWidth="1"/>
    <col min="11492" max="11492" width="1" style="132" customWidth="1"/>
    <col min="11493" max="11497" width="3.375" style="132" customWidth="1"/>
    <col min="11498" max="11502" width="3" style="132" customWidth="1"/>
    <col min="11503" max="11503" width="3.375" style="132" customWidth="1"/>
    <col min="11504" max="11507" width="3" style="132" customWidth="1"/>
    <col min="11508" max="11508" width="3.375" style="132" customWidth="1"/>
    <col min="11509" max="11512" width="3" style="132" customWidth="1"/>
    <col min="11513" max="11513" width="1.375" style="132" customWidth="1"/>
    <col min="11514" max="11726" width="8.875" style="132"/>
    <col min="11727" max="11727" width="1.25" style="132" customWidth="1"/>
    <col min="11728" max="11728" width="3.25" style="132" customWidth="1"/>
    <col min="11729" max="11730" width="2.875" style="132" customWidth="1"/>
    <col min="11731" max="11731" width="3.25" style="132" customWidth="1"/>
    <col min="11732" max="11732" width="0.375" style="132" customWidth="1"/>
    <col min="11733" max="11733" width="3.25" style="132" customWidth="1"/>
    <col min="11734" max="11735" width="2.875" style="132" customWidth="1"/>
    <col min="11736" max="11736" width="3.25" style="132" customWidth="1"/>
    <col min="11737" max="11737" width="0.375" style="132" customWidth="1"/>
    <col min="11738" max="11738" width="3.25" style="132" customWidth="1"/>
    <col min="11739" max="11740" width="2.875" style="132" customWidth="1"/>
    <col min="11741" max="11741" width="3.25" style="132" customWidth="1"/>
    <col min="11742" max="11742" width="0.375" style="132" customWidth="1"/>
    <col min="11743" max="11743" width="3.25" style="132" customWidth="1"/>
    <col min="11744" max="11745" width="2.875" style="132" customWidth="1"/>
    <col min="11746" max="11746" width="3.25" style="132" customWidth="1"/>
    <col min="11747" max="11747" width="1.25" style="132" customWidth="1"/>
    <col min="11748" max="11748" width="1" style="132" customWidth="1"/>
    <col min="11749" max="11753" width="3.375" style="132" customWidth="1"/>
    <col min="11754" max="11758" width="3" style="132" customWidth="1"/>
    <col min="11759" max="11759" width="3.375" style="132" customWidth="1"/>
    <col min="11760" max="11763" width="3" style="132" customWidth="1"/>
    <col min="11764" max="11764" width="3.375" style="132" customWidth="1"/>
    <col min="11765" max="11768" width="3" style="132" customWidth="1"/>
    <col min="11769" max="11769" width="1.375" style="132" customWidth="1"/>
    <col min="11770" max="11982" width="8.875" style="132"/>
    <col min="11983" max="11983" width="1.25" style="132" customWidth="1"/>
    <col min="11984" max="11984" width="3.25" style="132" customWidth="1"/>
    <col min="11985" max="11986" width="2.875" style="132" customWidth="1"/>
    <col min="11987" max="11987" width="3.25" style="132" customWidth="1"/>
    <col min="11988" max="11988" width="0.375" style="132" customWidth="1"/>
    <col min="11989" max="11989" width="3.25" style="132" customWidth="1"/>
    <col min="11990" max="11991" width="2.875" style="132" customWidth="1"/>
    <col min="11992" max="11992" width="3.25" style="132" customWidth="1"/>
    <col min="11993" max="11993" width="0.375" style="132" customWidth="1"/>
    <col min="11994" max="11994" width="3.25" style="132" customWidth="1"/>
    <col min="11995" max="11996" width="2.875" style="132" customWidth="1"/>
    <col min="11997" max="11997" width="3.25" style="132" customWidth="1"/>
    <col min="11998" max="11998" width="0.375" style="132" customWidth="1"/>
    <col min="11999" max="11999" width="3.25" style="132" customWidth="1"/>
    <col min="12000" max="12001" width="2.875" style="132" customWidth="1"/>
    <col min="12002" max="12002" width="3.25" style="132" customWidth="1"/>
    <col min="12003" max="12003" width="1.25" style="132" customWidth="1"/>
    <col min="12004" max="12004" width="1" style="132" customWidth="1"/>
    <col min="12005" max="12009" width="3.375" style="132" customWidth="1"/>
    <col min="12010" max="12014" width="3" style="132" customWidth="1"/>
    <col min="12015" max="12015" width="3.375" style="132" customWidth="1"/>
    <col min="12016" max="12019" width="3" style="132" customWidth="1"/>
    <col min="12020" max="12020" width="3.375" style="132" customWidth="1"/>
    <col min="12021" max="12024" width="3" style="132" customWidth="1"/>
    <col min="12025" max="12025" width="1.375" style="132" customWidth="1"/>
    <col min="12026" max="12238" width="8.875" style="132"/>
    <col min="12239" max="12239" width="1.25" style="132" customWidth="1"/>
    <col min="12240" max="12240" width="3.25" style="132" customWidth="1"/>
    <col min="12241" max="12242" width="2.875" style="132" customWidth="1"/>
    <col min="12243" max="12243" width="3.25" style="132" customWidth="1"/>
    <col min="12244" max="12244" width="0.375" style="132" customWidth="1"/>
    <col min="12245" max="12245" width="3.25" style="132" customWidth="1"/>
    <col min="12246" max="12247" width="2.875" style="132" customWidth="1"/>
    <col min="12248" max="12248" width="3.25" style="132" customWidth="1"/>
    <col min="12249" max="12249" width="0.375" style="132" customWidth="1"/>
    <col min="12250" max="12250" width="3.25" style="132" customWidth="1"/>
    <col min="12251" max="12252" width="2.875" style="132" customWidth="1"/>
    <col min="12253" max="12253" width="3.25" style="132" customWidth="1"/>
    <col min="12254" max="12254" width="0.375" style="132" customWidth="1"/>
    <col min="12255" max="12255" width="3.25" style="132" customWidth="1"/>
    <col min="12256" max="12257" width="2.875" style="132" customWidth="1"/>
    <col min="12258" max="12258" width="3.25" style="132" customWidth="1"/>
    <col min="12259" max="12259" width="1.25" style="132" customWidth="1"/>
    <col min="12260" max="12260" width="1" style="132" customWidth="1"/>
    <col min="12261" max="12265" width="3.375" style="132" customWidth="1"/>
    <col min="12266" max="12270" width="3" style="132" customWidth="1"/>
    <col min="12271" max="12271" width="3.375" style="132" customWidth="1"/>
    <col min="12272" max="12275" width="3" style="132" customWidth="1"/>
    <col min="12276" max="12276" width="3.375" style="132" customWidth="1"/>
    <col min="12277" max="12280" width="3" style="132" customWidth="1"/>
    <col min="12281" max="12281" width="1.375" style="132" customWidth="1"/>
    <col min="12282" max="12494" width="8.875" style="132"/>
    <col min="12495" max="12495" width="1.25" style="132" customWidth="1"/>
    <col min="12496" max="12496" width="3.25" style="132" customWidth="1"/>
    <col min="12497" max="12498" width="2.875" style="132" customWidth="1"/>
    <col min="12499" max="12499" width="3.25" style="132" customWidth="1"/>
    <col min="12500" max="12500" width="0.375" style="132" customWidth="1"/>
    <col min="12501" max="12501" width="3.25" style="132" customWidth="1"/>
    <col min="12502" max="12503" width="2.875" style="132" customWidth="1"/>
    <col min="12504" max="12504" width="3.25" style="132" customWidth="1"/>
    <col min="12505" max="12505" width="0.375" style="132" customWidth="1"/>
    <col min="12506" max="12506" width="3.25" style="132" customWidth="1"/>
    <col min="12507" max="12508" width="2.875" style="132" customWidth="1"/>
    <col min="12509" max="12509" width="3.25" style="132" customWidth="1"/>
    <col min="12510" max="12510" width="0.375" style="132" customWidth="1"/>
    <col min="12511" max="12511" width="3.25" style="132" customWidth="1"/>
    <col min="12512" max="12513" width="2.875" style="132" customWidth="1"/>
    <col min="12514" max="12514" width="3.25" style="132" customWidth="1"/>
    <col min="12515" max="12515" width="1.25" style="132" customWidth="1"/>
    <col min="12516" max="12516" width="1" style="132" customWidth="1"/>
    <col min="12517" max="12521" width="3.375" style="132" customWidth="1"/>
    <col min="12522" max="12526" width="3" style="132" customWidth="1"/>
    <col min="12527" max="12527" width="3.375" style="132" customWidth="1"/>
    <col min="12528" max="12531" width="3" style="132" customWidth="1"/>
    <col min="12532" max="12532" width="3.375" style="132" customWidth="1"/>
    <col min="12533" max="12536" width="3" style="132" customWidth="1"/>
    <col min="12537" max="12537" width="1.375" style="132" customWidth="1"/>
    <col min="12538" max="12750" width="8.875" style="132"/>
    <col min="12751" max="12751" width="1.25" style="132" customWidth="1"/>
    <col min="12752" max="12752" width="3.25" style="132" customWidth="1"/>
    <col min="12753" max="12754" width="2.875" style="132" customWidth="1"/>
    <col min="12755" max="12755" width="3.25" style="132" customWidth="1"/>
    <col min="12756" max="12756" width="0.375" style="132" customWidth="1"/>
    <col min="12757" max="12757" width="3.25" style="132" customWidth="1"/>
    <col min="12758" max="12759" width="2.875" style="132" customWidth="1"/>
    <col min="12760" max="12760" width="3.25" style="132" customWidth="1"/>
    <col min="12761" max="12761" width="0.375" style="132" customWidth="1"/>
    <col min="12762" max="12762" width="3.25" style="132" customWidth="1"/>
    <col min="12763" max="12764" width="2.875" style="132" customWidth="1"/>
    <col min="12765" max="12765" width="3.25" style="132" customWidth="1"/>
    <col min="12766" max="12766" width="0.375" style="132" customWidth="1"/>
    <col min="12767" max="12767" width="3.25" style="132" customWidth="1"/>
    <col min="12768" max="12769" width="2.875" style="132" customWidth="1"/>
    <col min="12770" max="12770" width="3.25" style="132" customWidth="1"/>
    <col min="12771" max="12771" width="1.25" style="132" customWidth="1"/>
    <col min="12772" max="12772" width="1" style="132" customWidth="1"/>
    <col min="12773" max="12777" width="3.375" style="132" customWidth="1"/>
    <col min="12778" max="12782" width="3" style="132" customWidth="1"/>
    <col min="12783" max="12783" width="3.375" style="132" customWidth="1"/>
    <col min="12784" max="12787" width="3" style="132" customWidth="1"/>
    <col min="12788" max="12788" width="3.375" style="132" customWidth="1"/>
    <col min="12789" max="12792" width="3" style="132" customWidth="1"/>
    <col min="12793" max="12793" width="1.375" style="132" customWidth="1"/>
    <col min="12794" max="13006" width="8.875" style="132"/>
    <col min="13007" max="13007" width="1.25" style="132" customWidth="1"/>
    <col min="13008" max="13008" width="3.25" style="132" customWidth="1"/>
    <col min="13009" max="13010" width="2.875" style="132" customWidth="1"/>
    <col min="13011" max="13011" width="3.25" style="132" customWidth="1"/>
    <col min="13012" max="13012" width="0.375" style="132" customWidth="1"/>
    <col min="13013" max="13013" width="3.25" style="132" customWidth="1"/>
    <col min="13014" max="13015" width="2.875" style="132" customWidth="1"/>
    <col min="13016" max="13016" width="3.25" style="132" customWidth="1"/>
    <col min="13017" max="13017" width="0.375" style="132" customWidth="1"/>
    <col min="13018" max="13018" width="3.25" style="132" customWidth="1"/>
    <col min="13019" max="13020" width="2.875" style="132" customWidth="1"/>
    <col min="13021" max="13021" width="3.25" style="132" customWidth="1"/>
    <col min="13022" max="13022" width="0.375" style="132" customWidth="1"/>
    <col min="13023" max="13023" width="3.25" style="132" customWidth="1"/>
    <col min="13024" max="13025" width="2.875" style="132" customWidth="1"/>
    <col min="13026" max="13026" width="3.25" style="132" customWidth="1"/>
    <col min="13027" max="13027" width="1.25" style="132" customWidth="1"/>
    <col min="13028" max="13028" width="1" style="132" customWidth="1"/>
    <col min="13029" max="13033" width="3.375" style="132" customWidth="1"/>
    <col min="13034" max="13038" width="3" style="132" customWidth="1"/>
    <col min="13039" max="13039" width="3.375" style="132" customWidth="1"/>
    <col min="13040" max="13043" width="3" style="132" customWidth="1"/>
    <col min="13044" max="13044" width="3.375" style="132" customWidth="1"/>
    <col min="13045" max="13048" width="3" style="132" customWidth="1"/>
    <col min="13049" max="13049" width="1.375" style="132" customWidth="1"/>
    <col min="13050" max="13262" width="8.875" style="132"/>
    <col min="13263" max="13263" width="1.25" style="132" customWidth="1"/>
    <col min="13264" max="13264" width="3.25" style="132" customWidth="1"/>
    <col min="13265" max="13266" width="2.875" style="132" customWidth="1"/>
    <col min="13267" max="13267" width="3.25" style="132" customWidth="1"/>
    <col min="13268" max="13268" width="0.375" style="132" customWidth="1"/>
    <col min="13269" max="13269" width="3.25" style="132" customWidth="1"/>
    <col min="13270" max="13271" width="2.875" style="132" customWidth="1"/>
    <col min="13272" max="13272" width="3.25" style="132" customWidth="1"/>
    <col min="13273" max="13273" width="0.375" style="132" customWidth="1"/>
    <col min="13274" max="13274" width="3.25" style="132" customWidth="1"/>
    <col min="13275" max="13276" width="2.875" style="132" customWidth="1"/>
    <col min="13277" max="13277" width="3.25" style="132" customWidth="1"/>
    <col min="13278" max="13278" width="0.375" style="132" customWidth="1"/>
    <col min="13279" max="13279" width="3.25" style="132" customWidth="1"/>
    <col min="13280" max="13281" width="2.875" style="132" customWidth="1"/>
    <col min="13282" max="13282" width="3.25" style="132" customWidth="1"/>
    <col min="13283" max="13283" width="1.25" style="132" customWidth="1"/>
    <col min="13284" max="13284" width="1" style="132" customWidth="1"/>
    <col min="13285" max="13289" width="3.375" style="132" customWidth="1"/>
    <col min="13290" max="13294" width="3" style="132" customWidth="1"/>
    <col min="13295" max="13295" width="3.375" style="132" customWidth="1"/>
    <col min="13296" max="13299" width="3" style="132" customWidth="1"/>
    <col min="13300" max="13300" width="3.375" style="132" customWidth="1"/>
    <col min="13301" max="13304" width="3" style="132" customWidth="1"/>
    <col min="13305" max="13305" width="1.375" style="132" customWidth="1"/>
    <col min="13306" max="13518" width="8.875" style="132"/>
    <col min="13519" max="13519" width="1.25" style="132" customWidth="1"/>
    <col min="13520" max="13520" width="3.25" style="132" customWidth="1"/>
    <col min="13521" max="13522" width="2.875" style="132" customWidth="1"/>
    <col min="13523" max="13523" width="3.25" style="132" customWidth="1"/>
    <col min="13524" max="13524" width="0.375" style="132" customWidth="1"/>
    <col min="13525" max="13525" width="3.25" style="132" customWidth="1"/>
    <col min="13526" max="13527" width="2.875" style="132" customWidth="1"/>
    <col min="13528" max="13528" width="3.25" style="132" customWidth="1"/>
    <col min="13529" max="13529" width="0.375" style="132" customWidth="1"/>
    <col min="13530" max="13530" width="3.25" style="132" customWidth="1"/>
    <col min="13531" max="13532" width="2.875" style="132" customWidth="1"/>
    <col min="13533" max="13533" width="3.25" style="132" customWidth="1"/>
    <col min="13534" max="13534" width="0.375" style="132" customWidth="1"/>
    <col min="13535" max="13535" width="3.25" style="132" customWidth="1"/>
    <col min="13536" max="13537" width="2.875" style="132" customWidth="1"/>
    <col min="13538" max="13538" width="3.25" style="132" customWidth="1"/>
    <col min="13539" max="13539" width="1.25" style="132" customWidth="1"/>
    <col min="13540" max="13540" width="1" style="132" customWidth="1"/>
    <col min="13541" max="13545" width="3.375" style="132" customWidth="1"/>
    <col min="13546" max="13550" width="3" style="132" customWidth="1"/>
    <col min="13551" max="13551" width="3.375" style="132" customWidth="1"/>
    <col min="13552" max="13555" width="3" style="132" customWidth="1"/>
    <col min="13556" max="13556" width="3.375" style="132" customWidth="1"/>
    <col min="13557" max="13560" width="3" style="132" customWidth="1"/>
    <col min="13561" max="13561" width="1.375" style="132" customWidth="1"/>
    <col min="13562" max="13774" width="8.875" style="132"/>
    <col min="13775" max="13775" width="1.25" style="132" customWidth="1"/>
    <col min="13776" max="13776" width="3.25" style="132" customWidth="1"/>
    <col min="13777" max="13778" width="2.875" style="132" customWidth="1"/>
    <col min="13779" max="13779" width="3.25" style="132" customWidth="1"/>
    <col min="13780" max="13780" width="0.375" style="132" customWidth="1"/>
    <col min="13781" max="13781" width="3.25" style="132" customWidth="1"/>
    <col min="13782" max="13783" width="2.875" style="132" customWidth="1"/>
    <col min="13784" max="13784" width="3.25" style="132" customWidth="1"/>
    <col min="13785" max="13785" width="0.375" style="132" customWidth="1"/>
    <col min="13786" max="13786" width="3.25" style="132" customWidth="1"/>
    <col min="13787" max="13788" width="2.875" style="132" customWidth="1"/>
    <col min="13789" max="13789" width="3.25" style="132" customWidth="1"/>
    <col min="13790" max="13790" width="0.375" style="132" customWidth="1"/>
    <col min="13791" max="13791" width="3.25" style="132" customWidth="1"/>
    <col min="13792" max="13793" width="2.875" style="132" customWidth="1"/>
    <col min="13794" max="13794" width="3.25" style="132" customWidth="1"/>
    <col min="13795" max="13795" width="1.25" style="132" customWidth="1"/>
    <col min="13796" max="13796" width="1" style="132" customWidth="1"/>
    <col min="13797" max="13801" width="3.375" style="132" customWidth="1"/>
    <col min="13802" max="13806" width="3" style="132" customWidth="1"/>
    <col min="13807" max="13807" width="3.375" style="132" customWidth="1"/>
    <col min="13808" max="13811" width="3" style="132" customWidth="1"/>
    <col min="13812" max="13812" width="3.375" style="132" customWidth="1"/>
    <col min="13813" max="13816" width="3" style="132" customWidth="1"/>
    <col min="13817" max="13817" width="1.375" style="132" customWidth="1"/>
    <col min="13818" max="14030" width="8.875" style="132"/>
    <col min="14031" max="14031" width="1.25" style="132" customWidth="1"/>
    <col min="14032" max="14032" width="3.25" style="132" customWidth="1"/>
    <col min="14033" max="14034" width="2.875" style="132" customWidth="1"/>
    <col min="14035" max="14035" width="3.25" style="132" customWidth="1"/>
    <col min="14036" max="14036" width="0.375" style="132" customWidth="1"/>
    <col min="14037" max="14037" width="3.25" style="132" customWidth="1"/>
    <col min="14038" max="14039" width="2.875" style="132" customWidth="1"/>
    <col min="14040" max="14040" width="3.25" style="132" customWidth="1"/>
    <col min="14041" max="14041" width="0.375" style="132" customWidth="1"/>
    <col min="14042" max="14042" width="3.25" style="132" customWidth="1"/>
    <col min="14043" max="14044" width="2.875" style="132" customWidth="1"/>
    <col min="14045" max="14045" width="3.25" style="132" customWidth="1"/>
    <col min="14046" max="14046" width="0.375" style="132" customWidth="1"/>
    <col min="14047" max="14047" width="3.25" style="132" customWidth="1"/>
    <col min="14048" max="14049" width="2.875" style="132" customWidth="1"/>
    <col min="14050" max="14050" width="3.25" style="132" customWidth="1"/>
    <col min="14051" max="14051" width="1.25" style="132" customWidth="1"/>
    <col min="14052" max="14052" width="1" style="132" customWidth="1"/>
    <col min="14053" max="14057" width="3.375" style="132" customWidth="1"/>
    <col min="14058" max="14062" width="3" style="132" customWidth="1"/>
    <col min="14063" max="14063" width="3.375" style="132" customWidth="1"/>
    <col min="14064" max="14067" width="3" style="132" customWidth="1"/>
    <col min="14068" max="14068" width="3.375" style="132" customWidth="1"/>
    <col min="14069" max="14072" width="3" style="132" customWidth="1"/>
    <col min="14073" max="14073" width="1.375" style="132" customWidth="1"/>
    <col min="14074" max="14286" width="8.875" style="132"/>
    <col min="14287" max="14287" width="1.25" style="132" customWidth="1"/>
    <col min="14288" max="14288" width="3.25" style="132" customWidth="1"/>
    <col min="14289" max="14290" width="2.875" style="132" customWidth="1"/>
    <col min="14291" max="14291" width="3.25" style="132" customWidth="1"/>
    <col min="14292" max="14292" width="0.375" style="132" customWidth="1"/>
    <col min="14293" max="14293" width="3.25" style="132" customWidth="1"/>
    <col min="14294" max="14295" width="2.875" style="132" customWidth="1"/>
    <col min="14296" max="14296" width="3.25" style="132" customWidth="1"/>
    <col min="14297" max="14297" width="0.375" style="132" customWidth="1"/>
    <col min="14298" max="14298" width="3.25" style="132" customWidth="1"/>
    <col min="14299" max="14300" width="2.875" style="132" customWidth="1"/>
    <col min="14301" max="14301" width="3.25" style="132" customWidth="1"/>
    <col min="14302" max="14302" width="0.375" style="132" customWidth="1"/>
    <col min="14303" max="14303" width="3.25" style="132" customWidth="1"/>
    <col min="14304" max="14305" width="2.875" style="132" customWidth="1"/>
    <col min="14306" max="14306" width="3.25" style="132" customWidth="1"/>
    <col min="14307" max="14307" width="1.25" style="132" customWidth="1"/>
    <col min="14308" max="14308" width="1" style="132" customWidth="1"/>
    <col min="14309" max="14313" width="3.375" style="132" customWidth="1"/>
    <col min="14314" max="14318" width="3" style="132" customWidth="1"/>
    <col min="14319" max="14319" width="3.375" style="132" customWidth="1"/>
    <col min="14320" max="14323" width="3" style="132" customWidth="1"/>
    <col min="14324" max="14324" width="3.375" style="132" customWidth="1"/>
    <col min="14325" max="14328" width="3" style="132" customWidth="1"/>
    <col min="14329" max="14329" width="1.375" style="132" customWidth="1"/>
    <col min="14330" max="14542" width="8.875" style="132"/>
    <col min="14543" max="14543" width="1.25" style="132" customWidth="1"/>
    <col min="14544" max="14544" width="3.25" style="132" customWidth="1"/>
    <col min="14545" max="14546" width="2.875" style="132" customWidth="1"/>
    <col min="14547" max="14547" width="3.25" style="132" customWidth="1"/>
    <col min="14548" max="14548" width="0.375" style="132" customWidth="1"/>
    <col min="14549" max="14549" width="3.25" style="132" customWidth="1"/>
    <col min="14550" max="14551" width="2.875" style="132" customWidth="1"/>
    <col min="14552" max="14552" width="3.25" style="132" customWidth="1"/>
    <col min="14553" max="14553" width="0.375" style="132" customWidth="1"/>
    <col min="14554" max="14554" width="3.25" style="132" customWidth="1"/>
    <col min="14555" max="14556" width="2.875" style="132" customWidth="1"/>
    <col min="14557" max="14557" width="3.25" style="132" customWidth="1"/>
    <col min="14558" max="14558" width="0.375" style="132" customWidth="1"/>
    <col min="14559" max="14559" width="3.25" style="132" customWidth="1"/>
    <col min="14560" max="14561" width="2.875" style="132" customWidth="1"/>
    <col min="14562" max="14562" width="3.25" style="132" customWidth="1"/>
    <col min="14563" max="14563" width="1.25" style="132" customWidth="1"/>
    <col min="14564" max="14564" width="1" style="132" customWidth="1"/>
    <col min="14565" max="14569" width="3.375" style="132" customWidth="1"/>
    <col min="14570" max="14574" width="3" style="132" customWidth="1"/>
    <col min="14575" max="14575" width="3.375" style="132" customWidth="1"/>
    <col min="14576" max="14579" width="3" style="132" customWidth="1"/>
    <col min="14580" max="14580" width="3.375" style="132" customWidth="1"/>
    <col min="14581" max="14584" width="3" style="132" customWidth="1"/>
    <col min="14585" max="14585" width="1.375" style="132" customWidth="1"/>
    <col min="14586" max="14798" width="8.875" style="132"/>
    <col min="14799" max="14799" width="1.25" style="132" customWidth="1"/>
    <col min="14800" max="14800" width="3.25" style="132" customWidth="1"/>
    <col min="14801" max="14802" width="2.875" style="132" customWidth="1"/>
    <col min="14803" max="14803" width="3.25" style="132" customWidth="1"/>
    <col min="14804" max="14804" width="0.375" style="132" customWidth="1"/>
    <col min="14805" max="14805" width="3.25" style="132" customWidth="1"/>
    <col min="14806" max="14807" width="2.875" style="132" customWidth="1"/>
    <col min="14808" max="14808" width="3.25" style="132" customWidth="1"/>
    <col min="14809" max="14809" width="0.375" style="132" customWidth="1"/>
    <col min="14810" max="14810" width="3.25" style="132" customWidth="1"/>
    <col min="14811" max="14812" width="2.875" style="132" customWidth="1"/>
    <col min="14813" max="14813" width="3.25" style="132" customWidth="1"/>
    <col min="14814" max="14814" width="0.375" style="132" customWidth="1"/>
    <col min="14815" max="14815" width="3.25" style="132" customWidth="1"/>
    <col min="14816" max="14817" width="2.875" style="132" customWidth="1"/>
    <col min="14818" max="14818" width="3.25" style="132" customWidth="1"/>
    <col min="14819" max="14819" width="1.25" style="132" customWidth="1"/>
    <col min="14820" max="14820" width="1" style="132" customWidth="1"/>
    <col min="14821" max="14825" width="3.375" style="132" customWidth="1"/>
    <col min="14826" max="14830" width="3" style="132" customWidth="1"/>
    <col min="14831" max="14831" width="3.375" style="132" customWidth="1"/>
    <col min="14832" max="14835" width="3" style="132" customWidth="1"/>
    <col min="14836" max="14836" width="3.375" style="132" customWidth="1"/>
    <col min="14837" max="14840" width="3" style="132" customWidth="1"/>
    <col min="14841" max="14841" width="1.375" style="132" customWidth="1"/>
    <col min="14842" max="15054" width="8.875" style="132"/>
    <col min="15055" max="15055" width="1.25" style="132" customWidth="1"/>
    <col min="15056" max="15056" width="3.25" style="132" customWidth="1"/>
    <col min="15057" max="15058" width="2.875" style="132" customWidth="1"/>
    <col min="15059" max="15059" width="3.25" style="132" customWidth="1"/>
    <col min="15060" max="15060" width="0.375" style="132" customWidth="1"/>
    <col min="15061" max="15061" width="3.25" style="132" customWidth="1"/>
    <col min="15062" max="15063" width="2.875" style="132" customWidth="1"/>
    <col min="15064" max="15064" width="3.25" style="132" customWidth="1"/>
    <col min="15065" max="15065" width="0.375" style="132" customWidth="1"/>
    <col min="15066" max="15066" width="3.25" style="132" customWidth="1"/>
    <col min="15067" max="15068" width="2.875" style="132" customWidth="1"/>
    <col min="15069" max="15069" width="3.25" style="132" customWidth="1"/>
    <col min="15070" max="15070" width="0.375" style="132" customWidth="1"/>
    <col min="15071" max="15071" width="3.25" style="132" customWidth="1"/>
    <col min="15072" max="15073" width="2.875" style="132" customWidth="1"/>
    <col min="15074" max="15074" width="3.25" style="132" customWidth="1"/>
    <col min="15075" max="15075" width="1.25" style="132" customWidth="1"/>
    <col min="15076" max="15076" width="1" style="132" customWidth="1"/>
    <col min="15077" max="15081" width="3.375" style="132" customWidth="1"/>
    <col min="15082" max="15086" width="3" style="132" customWidth="1"/>
    <col min="15087" max="15087" width="3.375" style="132" customWidth="1"/>
    <col min="15088" max="15091" width="3" style="132" customWidth="1"/>
    <col min="15092" max="15092" width="3.375" style="132" customWidth="1"/>
    <col min="15093" max="15096" width="3" style="132" customWidth="1"/>
    <col min="15097" max="15097" width="1.375" style="132" customWidth="1"/>
    <col min="15098" max="15310" width="8.875" style="132"/>
    <col min="15311" max="15311" width="1.25" style="132" customWidth="1"/>
    <col min="15312" max="15312" width="3.25" style="132" customWidth="1"/>
    <col min="15313" max="15314" width="2.875" style="132" customWidth="1"/>
    <col min="15315" max="15315" width="3.25" style="132" customWidth="1"/>
    <col min="15316" max="15316" width="0.375" style="132" customWidth="1"/>
    <col min="15317" max="15317" width="3.25" style="132" customWidth="1"/>
    <col min="15318" max="15319" width="2.875" style="132" customWidth="1"/>
    <col min="15320" max="15320" width="3.25" style="132" customWidth="1"/>
    <col min="15321" max="15321" width="0.375" style="132" customWidth="1"/>
    <col min="15322" max="15322" width="3.25" style="132" customWidth="1"/>
    <col min="15323" max="15324" width="2.875" style="132" customWidth="1"/>
    <col min="15325" max="15325" width="3.25" style="132" customWidth="1"/>
    <col min="15326" max="15326" width="0.375" style="132" customWidth="1"/>
    <col min="15327" max="15327" width="3.25" style="132" customWidth="1"/>
    <col min="15328" max="15329" width="2.875" style="132" customWidth="1"/>
    <col min="15330" max="15330" width="3.25" style="132" customWidth="1"/>
    <col min="15331" max="15331" width="1.25" style="132" customWidth="1"/>
    <col min="15332" max="15332" width="1" style="132" customWidth="1"/>
    <col min="15333" max="15337" width="3.375" style="132" customWidth="1"/>
    <col min="15338" max="15342" width="3" style="132" customWidth="1"/>
    <col min="15343" max="15343" width="3.375" style="132" customWidth="1"/>
    <col min="15344" max="15347" width="3" style="132" customWidth="1"/>
    <col min="15348" max="15348" width="3.375" style="132" customWidth="1"/>
    <col min="15349" max="15352" width="3" style="132" customWidth="1"/>
    <col min="15353" max="15353" width="1.375" style="132" customWidth="1"/>
    <col min="15354" max="15566" width="8.875" style="132"/>
    <col min="15567" max="15567" width="1.25" style="132" customWidth="1"/>
    <col min="15568" max="15568" width="3.25" style="132" customWidth="1"/>
    <col min="15569" max="15570" width="2.875" style="132" customWidth="1"/>
    <col min="15571" max="15571" width="3.25" style="132" customWidth="1"/>
    <col min="15572" max="15572" width="0.375" style="132" customWidth="1"/>
    <col min="15573" max="15573" width="3.25" style="132" customWidth="1"/>
    <col min="15574" max="15575" width="2.875" style="132" customWidth="1"/>
    <col min="15576" max="15576" width="3.25" style="132" customWidth="1"/>
    <col min="15577" max="15577" width="0.375" style="132" customWidth="1"/>
    <col min="15578" max="15578" width="3.25" style="132" customWidth="1"/>
    <col min="15579" max="15580" width="2.875" style="132" customWidth="1"/>
    <col min="15581" max="15581" width="3.25" style="132" customWidth="1"/>
    <col min="15582" max="15582" width="0.375" style="132" customWidth="1"/>
    <col min="15583" max="15583" width="3.25" style="132" customWidth="1"/>
    <col min="15584" max="15585" width="2.875" style="132" customWidth="1"/>
    <col min="15586" max="15586" width="3.25" style="132" customWidth="1"/>
    <col min="15587" max="15587" width="1.25" style="132" customWidth="1"/>
    <col min="15588" max="15588" width="1" style="132" customWidth="1"/>
    <col min="15589" max="15593" width="3.375" style="132" customWidth="1"/>
    <col min="15594" max="15598" width="3" style="132" customWidth="1"/>
    <col min="15599" max="15599" width="3.375" style="132" customWidth="1"/>
    <col min="15600" max="15603" width="3" style="132" customWidth="1"/>
    <col min="15604" max="15604" width="3.375" style="132" customWidth="1"/>
    <col min="15605" max="15608" width="3" style="132" customWidth="1"/>
    <col min="15609" max="15609" width="1.375" style="132" customWidth="1"/>
    <col min="15610" max="15822" width="8.875" style="132"/>
    <col min="15823" max="15823" width="1.25" style="132" customWidth="1"/>
    <col min="15824" max="15824" width="3.25" style="132" customWidth="1"/>
    <col min="15825" max="15826" width="2.875" style="132" customWidth="1"/>
    <col min="15827" max="15827" width="3.25" style="132" customWidth="1"/>
    <col min="15828" max="15828" width="0.375" style="132" customWidth="1"/>
    <col min="15829" max="15829" width="3.25" style="132" customWidth="1"/>
    <col min="15830" max="15831" width="2.875" style="132" customWidth="1"/>
    <col min="15832" max="15832" width="3.25" style="132" customWidth="1"/>
    <col min="15833" max="15833" width="0.375" style="132" customWidth="1"/>
    <col min="15834" max="15834" width="3.25" style="132" customWidth="1"/>
    <col min="15835" max="15836" width="2.875" style="132" customWidth="1"/>
    <col min="15837" max="15837" width="3.25" style="132" customWidth="1"/>
    <col min="15838" max="15838" width="0.375" style="132" customWidth="1"/>
    <col min="15839" max="15839" width="3.25" style="132" customWidth="1"/>
    <col min="15840" max="15841" width="2.875" style="132" customWidth="1"/>
    <col min="15842" max="15842" width="3.25" style="132" customWidth="1"/>
    <col min="15843" max="15843" width="1.25" style="132" customWidth="1"/>
    <col min="15844" max="15844" width="1" style="132" customWidth="1"/>
    <col min="15845" max="15849" width="3.375" style="132" customWidth="1"/>
    <col min="15850" max="15854" width="3" style="132" customWidth="1"/>
    <col min="15855" max="15855" width="3.375" style="132" customWidth="1"/>
    <col min="15856" max="15859" width="3" style="132" customWidth="1"/>
    <col min="15860" max="15860" width="3.375" style="132" customWidth="1"/>
    <col min="15861" max="15864" width="3" style="132" customWidth="1"/>
    <col min="15865" max="15865" width="1.375" style="132" customWidth="1"/>
    <col min="15866" max="16078" width="8.875" style="132"/>
    <col min="16079" max="16079" width="1.25" style="132" customWidth="1"/>
    <col min="16080" max="16080" width="3.25" style="132" customWidth="1"/>
    <col min="16081" max="16082" width="2.875" style="132" customWidth="1"/>
    <col min="16083" max="16083" width="3.25" style="132" customWidth="1"/>
    <col min="16084" max="16084" width="0.375" style="132" customWidth="1"/>
    <col min="16085" max="16085" width="3.25" style="132" customWidth="1"/>
    <col min="16086" max="16087" width="2.875" style="132" customWidth="1"/>
    <col min="16088" max="16088" width="3.25" style="132" customWidth="1"/>
    <col min="16089" max="16089" width="0.375" style="132" customWidth="1"/>
    <col min="16090" max="16090" width="3.25" style="132" customWidth="1"/>
    <col min="16091" max="16092" width="2.875" style="132" customWidth="1"/>
    <col min="16093" max="16093" width="3.25" style="132" customWidth="1"/>
    <col min="16094" max="16094" width="0.375" style="132" customWidth="1"/>
    <col min="16095" max="16095" width="3.25" style="132" customWidth="1"/>
    <col min="16096" max="16097" width="2.875" style="132" customWidth="1"/>
    <col min="16098" max="16098" width="3.25" style="132" customWidth="1"/>
    <col min="16099" max="16099" width="1.25" style="132" customWidth="1"/>
    <col min="16100" max="16100" width="1" style="132" customWidth="1"/>
    <col min="16101" max="16105" width="3.375" style="132" customWidth="1"/>
    <col min="16106" max="16110" width="3" style="132" customWidth="1"/>
    <col min="16111" max="16111" width="3.375" style="132" customWidth="1"/>
    <col min="16112" max="16115" width="3" style="132" customWidth="1"/>
    <col min="16116" max="16116" width="3.375" style="132" customWidth="1"/>
    <col min="16117" max="16120" width="3" style="132" customWidth="1"/>
    <col min="16121" max="16121" width="1.375" style="132" customWidth="1"/>
    <col min="16122" max="16384" width="8.875" style="132"/>
  </cols>
  <sheetData>
    <row r="1" spans="1:22" ht="27.75" customHeight="1">
      <c r="A1" s="297" t="s">
        <v>225</v>
      </c>
      <c r="B1" s="297"/>
      <c r="C1" s="297"/>
      <c r="D1" s="297"/>
      <c r="E1" s="297"/>
      <c r="Q1" s="38" t="s">
        <v>226</v>
      </c>
    </row>
    <row r="2" spans="1:22" ht="19.5" customHeight="1">
      <c r="B2" s="133"/>
      <c r="C2" s="133"/>
      <c r="D2" s="134"/>
      <c r="E2" s="134"/>
      <c r="F2" s="135" t="s">
        <v>227</v>
      </c>
      <c r="G2" s="134"/>
      <c r="H2" s="134"/>
      <c r="I2" s="134"/>
      <c r="J2" s="134"/>
      <c r="L2" s="134" t="s">
        <v>228</v>
      </c>
      <c r="M2" s="133" t="s">
        <v>229</v>
      </c>
      <c r="N2" s="133" t="s">
        <v>230</v>
      </c>
      <c r="O2" s="133" t="s">
        <v>231</v>
      </c>
      <c r="P2" s="133" t="s">
        <v>232</v>
      </c>
      <c r="Q2" s="134" t="s">
        <v>233</v>
      </c>
      <c r="R2" s="133" t="s">
        <v>229</v>
      </c>
      <c r="S2" s="133" t="s">
        <v>230</v>
      </c>
      <c r="T2" s="133" t="s">
        <v>231</v>
      </c>
      <c r="U2" s="133" t="s">
        <v>232</v>
      </c>
      <c r="V2" s="134"/>
    </row>
    <row r="3" spans="1:22" ht="2.25" customHeight="1">
      <c r="B3" s="134"/>
      <c r="C3" s="134"/>
      <c r="D3" s="134"/>
      <c r="E3" s="134"/>
      <c r="F3" s="135"/>
      <c r="G3" s="134"/>
      <c r="H3" s="134"/>
      <c r="I3" s="134"/>
      <c r="J3" s="134"/>
      <c r="L3" s="134"/>
      <c r="M3" s="134"/>
      <c r="N3" s="134"/>
      <c r="O3" s="134"/>
      <c r="P3" s="134"/>
      <c r="Q3" s="134"/>
      <c r="R3" s="134"/>
      <c r="S3" s="134"/>
      <c r="T3" s="134"/>
      <c r="U3" s="134"/>
      <c r="V3" s="134"/>
    </row>
    <row r="4" spans="1:22" ht="19.5" customHeight="1">
      <c r="B4" s="133"/>
      <c r="C4" s="133"/>
      <c r="D4" s="133"/>
      <c r="E4" s="134"/>
      <c r="F4" s="135" t="s">
        <v>227</v>
      </c>
      <c r="G4" s="134"/>
      <c r="H4" s="134"/>
      <c r="I4" s="134"/>
      <c r="J4" s="134"/>
      <c r="L4" s="134" t="s">
        <v>234</v>
      </c>
      <c r="M4" s="133" t="s">
        <v>229</v>
      </c>
      <c r="N4" s="133" t="s">
        <v>230</v>
      </c>
      <c r="O4" s="133" t="s">
        <v>231</v>
      </c>
      <c r="P4" s="133" t="s">
        <v>232</v>
      </c>
      <c r="Q4" s="134" t="s">
        <v>235</v>
      </c>
      <c r="R4" s="133" t="s">
        <v>229</v>
      </c>
      <c r="S4" s="133" t="s">
        <v>230</v>
      </c>
      <c r="T4" s="133" t="s">
        <v>231</v>
      </c>
      <c r="U4" s="133" t="s">
        <v>232</v>
      </c>
      <c r="V4" s="134"/>
    </row>
    <row r="5" spans="1:22" ht="2.25" customHeight="1">
      <c r="B5" s="134"/>
      <c r="C5" s="134"/>
      <c r="D5" s="134"/>
      <c r="E5" s="134"/>
      <c r="F5" s="134"/>
      <c r="G5" s="134"/>
      <c r="H5" s="134"/>
      <c r="I5" s="134"/>
      <c r="J5" s="134"/>
      <c r="K5" s="134"/>
      <c r="L5" s="134"/>
      <c r="M5" s="134"/>
      <c r="N5" s="134"/>
      <c r="O5" s="134"/>
      <c r="P5" s="134"/>
      <c r="Q5" s="134"/>
      <c r="R5" s="134"/>
      <c r="S5" s="134"/>
      <c r="T5" s="134"/>
      <c r="U5" s="134"/>
      <c r="V5" s="134"/>
    </row>
    <row r="6" spans="1:22" ht="19.5" customHeight="1">
      <c r="B6" s="133"/>
      <c r="C6" s="133"/>
      <c r="D6" s="133"/>
      <c r="E6" s="134"/>
      <c r="F6" s="135" t="s">
        <v>236</v>
      </c>
      <c r="G6" s="134"/>
      <c r="H6" s="134"/>
      <c r="I6" s="134"/>
      <c r="J6" s="134"/>
      <c r="K6" s="134"/>
      <c r="L6" s="134"/>
      <c r="M6" s="134"/>
      <c r="N6" s="134"/>
      <c r="O6" s="134"/>
      <c r="P6" s="134"/>
      <c r="Q6" s="134"/>
      <c r="R6" s="134"/>
      <c r="S6" s="134"/>
      <c r="T6" s="134"/>
      <c r="U6" s="134"/>
      <c r="V6" s="134"/>
    </row>
    <row r="7" spans="1:22" ht="2.25" customHeight="1">
      <c r="A7" s="134"/>
      <c r="B7" s="134"/>
      <c r="C7" s="134"/>
      <c r="D7" s="134"/>
      <c r="E7" s="134"/>
      <c r="F7" s="134"/>
      <c r="G7" s="134"/>
      <c r="H7" s="134"/>
      <c r="I7" s="134"/>
      <c r="J7" s="134"/>
      <c r="K7" s="134"/>
      <c r="L7" s="134"/>
      <c r="M7" s="134"/>
      <c r="N7" s="134"/>
      <c r="O7" s="134"/>
      <c r="P7" s="134"/>
      <c r="Q7" s="134"/>
      <c r="R7" s="134"/>
      <c r="S7" s="134"/>
      <c r="T7" s="134"/>
      <c r="U7" s="134"/>
      <c r="V7" s="134"/>
    </row>
    <row r="8" spans="1:22" ht="21" customHeight="1">
      <c r="A8" s="134"/>
      <c r="B8" s="134"/>
      <c r="C8" s="134"/>
      <c r="D8" s="134"/>
      <c r="E8" s="134"/>
      <c r="F8" s="134"/>
      <c r="G8" s="134"/>
      <c r="H8" s="134"/>
      <c r="I8" s="134"/>
      <c r="J8" s="134"/>
      <c r="K8" s="134"/>
      <c r="L8" s="134"/>
      <c r="M8" s="134"/>
      <c r="N8" s="134"/>
      <c r="O8" s="134"/>
      <c r="P8" s="134"/>
      <c r="Q8" s="134"/>
      <c r="R8" s="134"/>
      <c r="S8" s="134"/>
      <c r="T8" s="134"/>
      <c r="U8" s="134"/>
      <c r="V8" s="134"/>
    </row>
    <row r="9" spans="1:22">
      <c r="A9" s="134"/>
      <c r="B9" s="134"/>
      <c r="C9" s="134"/>
      <c r="D9" s="134"/>
      <c r="E9" s="134"/>
      <c r="F9" s="134"/>
      <c r="G9" s="134"/>
      <c r="H9" s="134"/>
      <c r="I9" s="134"/>
      <c r="J9" s="134"/>
      <c r="K9" s="134"/>
      <c r="L9" s="134"/>
      <c r="M9" s="134"/>
      <c r="N9" s="134"/>
      <c r="O9" s="134"/>
      <c r="P9" s="134"/>
      <c r="Q9" s="134"/>
      <c r="R9" s="134"/>
      <c r="S9" s="134"/>
      <c r="T9" s="134"/>
      <c r="U9" s="134"/>
      <c r="V9" s="134"/>
    </row>
    <row r="10" spans="1:22">
      <c r="A10" s="134"/>
      <c r="B10" s="134"/>
      <c r="C10" s="134"/>
      <c r="D10" s="134"/>
      <c r="E10" s="134"/>
      <c r="F10" s="134"/>
      <c r="G10" s="134"/>
      <c r="H10" s="134"/>
      <c r="I10" s="134"/>
      <c r="J10" s="134"/>
      <c r="K10" s="134"/>
      <c r="L10" s="134"/>
      <c r="M10" s="134"/>
      <c r="N10" s="134"/>
      <c r="O10" s="134"/>
      <c r="P10" s="134"/>
      <c r="Q10" s="134"/>
      <c r="R10" s="134"/>
      <c r="S10" s="134"/>
      <c r="T10" s="134"/>
      <c r="U10" s="134"/>
      <c r="V10" s="134"/>
    </row>
    <row r="14" spans="1:22" ht="13.5" customHeight="1"/>
    <row r="17" ht="13.5" customHeight="1"/>
    <row r="20" ht="13.5" customHeight="1"/>
    <row r="23" ht="13.5" customHeight="1"/>
    <row r="26" ht="13.5" customHeight="1"/>
  </sheetData>
  <sheetProtection password="CC07" sheet="1" objects="1" scenarios="1" selectLockedCells="1" selectUnlockedCells="1"/>
  <mergeCells count="1">
    <mergeCell ref="A1:E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入力欄</vt:lpstr>
      <vt:lpstr>参加申込</vt:lpstr>
      <vt:lpstr>メンバー票</vt:lpstr>
      <vt:lpstr>個人情報</vt:lpstr>
      <vt:lpstr>個人情報確認</vt:lpstr>
      <vt:lpstr>Sheet1</vt:lpstr>
      <vt:lpstr>メンバー票!Print_Area</vt:lpstr>
      <vt:lpstr>個人情報!Print_Area</vt:lpstr>
      <vt:lpstr>個人情報確認!Print_Area</vt:lpstr>
      <vt:lpstr>参加申込!Print_Area</vt:lpstr>
      <vt:lpstr>入力欄!Print_Area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藤原悟</dc:creator>
  <cp:lastModifiedBy>藤原悟</cp:lastModifiedBy>
  <cp:lastPrinted>2020-08-09T02:40:04Z</cp:lastPrinted>
  <dcterms:created xsi:type="dcterms:W3CDTF">2018-08-09T21:55:47Z</dcterms:created>
  <dcterms:modified xsi:type="dcterms:W3CDTF">2020-08-09T02:43:19Z</dcterms:modified>
</cp:coreProperties>
</file>